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X:\DOMES_SEDES\AVIZEI un MAJAS LAPAI\2020.gads\01_JANVĀRIS\"/>
    </mc:Choice>
  </mc:AlternateContent>
  <xr:revisionPtr revIDLastSave="0" documentId="8_{2BE2F1C1-C056-41A9-A801-47A56A298EE7}" xr6:coauthVersionLast="45" xr6:coauthVersionMax="45" xr10:uidLastSave="{00000000-0000-0000-0000-000000000000}"/>
  <bookViews>
    <workbookView xWindow="-120" yWindow="-120" windowWidth="29040" windowHeight="15840" xr2:uid="{00000000-000D-0000-FFFF-FFFF00000000}"/>
  </bookViews>
  <sheets>
    <sheet name="Kopa_apstiprinasanai_01_2020" sheetId="1" r:id="rId1"/>
  </sheets>
  <externalReferences>
    <externalReference r:id="rId2"/>
    <externalReference r:id="rId3"/>
    <externalReference r:id="rId4"/>
  </externalReferences>
  <definedNames>
    <definedName name="Apmaksa">[1]Apmaksa!$A$1:$A$65536</definedName>
    <definedName name="Darijums">[1]Darijums!$A$1:$A$65536</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_xlnm.Print_Area" localSheetId="0">Kopa_apstiprinasanai_01_2020!$A$1:$E$43</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3" i="1" l="1"/>
  <c r="E33" i="1" s="1"/>
  <c r="C34" i="1"/>
  <c r="D32" i="1"/>
  <c r="C27" i="1"/>
  <c r="E27" i="1" s="1"/>
  <c r="D26" i="1"/>
  <c r="C26" i="1"/>
  <c r="D25" i="1"/>
  <c r="C25" i="1"/>
  <c r="D23" i="1"/>
  <c r="C23" i="1"/>
  <c r="D22" i="1"/>
  <c r="C22" i="1"/>
  <c r="D21" i="1"/>
  <c r="C21" i="1"/>
  <c r="D20" i="1"/>
  <c r="D19" i="1" s="1"/>
  <c r="C20" i="1"/>
  <c r="C19" i="1" s="1"/>
  <c r="C18" i="1"/>
  <c r="D16" i="1"/>
  <c r="C16" i="1"/>
  <c r="D15" i="1"/>
  <c r="C15" i="1"/>
  <c r="D14" i="1"/>
  <c r="C14" i="1"/>
  <c r="D13" i="1"/>
  <c r="D12" i="1" s="1"/>
  <c r="C13" i="1"/>
  <c r="D11" i="1"/>
  <c r="C11" i="1"/>
  <c r="D10" i="1"/>
  <c r="C10" i="1"/>
  <c r="C9" i="1"/>
  <c r="D8" i="1"/>
  <c r="C8" i="1"/>
  <c r="C30" i="1" s="1"/>
  <c r="D7" i="1"/>
  <c r="C7" i="1"/>
  <c r="D30" i="1" l="1"/>
  <c r="C12" i="1"/>
  <c r="C28" i="1" s="1"/>
  <c r="C29" i="1" s="1"/>
  <c r="C32" i="1"/>
  <c r="E32" i="1" s="1"/>
  <c r="D28" i="1"/>
  <c r="D29" i="1" s="1"/>
  <c r="E30" i="1"/>
  <c r="E34" i="1"/>
  <c r="E29" i="1" l="1"/>
  <c r="E28" i="1"/>
  <c r="E37" i="1" l="1"/>
  <c r="E36" i="1"/>
</calcChain>
</file>

<file path=xl/sharedStrings.xml><?xml version="1.0" encoding="utf-8"?>
<sst xmlns="http://schemas.openxmlformats.org/spreadsheetml/2006/main" count="52" uniqueCount="52">
  <si>
    <t>APSTIPRINĀTS</t>
  </si>
  <si>
    <t>Ādažu novada pirmsskolas izglītības iestāžu vidējās izmaksas, balstoties uz kurām pašvaldība sedz pirmsskolas izglītības programmas izmaksas privātajām izglītības iestādēm 2020.gadā</t>
  </si>
  <si>
    <t>EKK kods</t>
  </si>
  <si>
    <t>Izmaksu veidi</t>
  </si>
  <si>
    <t>Ādažu PII "Strautiņš", EUR 01.01.2020. pēc 2019.gada faktiskajām izmaksām</t>
  </si>
  <si>
    <t>Kadagas PII "Mežavēji", EUR 01.01.2020. pēc 2019.gada faktiskajām izmaksām</t>
  </si>
  <si>
    <t>Kopējās izmaksas pašvaldības PII, EUR 01.01.2020. pēc 2019.gada faktiskajām izmaksām</t>
  </si>
  <si>
    <t>Atalgojums no pašvaldības budžeta līdzekļiem</t>
  </si>
  <si>
    <t>1100 - M</t>
  </si>
  <si>
    <t>Atalgojums no valsts mērķdotācijas</t>
  </si>
  <si>
    <t>Darba devēja soc.apdrošināšanas iemaksas</t>
  </si>
  <si>
    <t>1200 - M</t>
  </si>
  <si>
    <t>Darba devēja soc.apdrošināšanas iemaksas no mērķdotācijas</t>
  </si>
  <si>
    <t>Iekšzemes mācību, darba un dienesta komandējumi, dienesta, darba braucieni</t>
  </si>
  <si>
    <t>Pakalpojumi</t>
  </si>
  <si>
    <t xml:space="preserve">    Izdevumi par sakaru pakalpojumiem</t>
  </si>
  <si>
    <t xml:space="preserve">    Izdevumi par komunālajiem pakalpojumiem</t>
  </si>
  <si>
    <t xml:space="preserve">    Dažādi pakalpojumi</t>
  </si>
  <si>
    <t xml:space="preserve">    Remontdarbi un iestāžu uzturēšanas pakalpojumi</t>
  </si>
  <si>
    <t xml:space="preserve">    Informācijas tehnoloģiju pakalpojumi</t>
  </si>
  <si>
    <t xml:space="preserve">    Īres un nomas maksa (izņemot transportlīdzekļu nomas maksu (EKK 2262))</t>
  </si>
  <si>
    <t>Materiāli</t>
  </si>
  <si>
    <t xml:space="preserve">    Izdevumi par dažādām precēm un inventāru</t>
  </si>
  <si>
    <t xml:space="preserve">    Kurināmais un enerģētiskie materiāli  (izņemot degvielas izdevumus (EKK 2322))</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</si>
  <si>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</si>
  <si>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</si>
  <si>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</si>
  <si>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</si>
  <si>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t>2370 - M</t>
  </si>
  <si>
    <t xml:space="preserve">    Mācību līdzekļi un materiāli - Valsts mērķdotācija</t>
  </si>
  <si>
    <t>K</t>
  </si>
  <si>
    <t>Pašvaldības izglītības iestāžu kopējais pamatlīdzekļu nolietojums, ko aprēķina, ievērojot pašvaldībām noteikto ilgtermiņa ieguldījumu uzskaites kārtību.</t>
  </si>
  <si>
    <t>L</t>
  </si>
  <si>
    <t>Kopējie pašvaldības pirmsskolas izglītības iestāžu izdevumi:</t>
  </si>
  <si>
    <t>P</t>
  </si>
  <si>
    <t>Pašvaldības līdzekļi</t>
  </si>
  <si>
    <t>M</t>
  </si>
  <si>
    <t>Mērķdotācija</t>
  </si>
  <si>
    <t>B</t>
  </si>
  <si>
    <t>Audzēkņu skaits: (01.09.2019.)</t>
  </si>
  <si>
    <r>
      <t>B</t>
    </r>
    <r>
      <rPr>
        <vertAlign val="subscript"/>
        <sz val="11"/>
        <rFont val="Times New Roman"/>
        <family val="1"/>
        <charset val="186"/>
      </rPr>
      <t>1</t>
    </r>
  </si>
  <si>
    <t>t.sk: - vecumā no pusotra gada līdz četriem gadiem</t>
  </si>
  <si>
    <r>
      <t>B</t>
    </r>
    <r>
      <rPr>
        <vertAlign val="subscript"/>
        <sz val="11"/>
        <rFont val="Times New Roman"/>
        <family val="1"/>
        <charset val="186"/>
      </rPr>
      <t>2</t>
    </r>
  </si>
  <si>
    <r>
      <rPr>
        <i/>
        <sz val="11"/>
        <color theme="0"/>
        <rFont val="Times New Roman"/>
        <family val="1"/>
        <charset val="186"/>
      </rPr>
      <t>t.sk:</t>
    </r>
    <r>
      <rPr>
        <i/>
        <sz val="11"/>
        <rFont val="Times New Roman"/>
        <family val="1"/>
        <charset val="186"/>
      </rPr>
      <t xml:space="preserve"> - audzēkņi, kuri apgūst obligāto sagatavošanu pamatizglītības ieguvei</t>
    </r>
  </si>
  <si>
    <r>
      <t>I</t>
    </r>
    <r>
      <rPr>
        <vertAlign val="subscript"/>
        <sz val="11"/>
        <rFont val="Times New Roman"/>
        <family val="1"/>
        <charset val="186"/>
      </rPr>
      <t>1</t>
    </r>
  </si>
  <si>
    <r>
      <t xml:space="preserve">Vidējās izmaksas pašvaldības izglītības iestādēs pirmsskolas izglītības programmas īstenošanai bērniem </t>
    </r>
    <r>
      <rPr>
        <b/>
        <sz val="11"/>
        <rFont val="Times New Roman"/>
        <family val="1"/>
        <charset val="186"/>
      </rPr>
      <t>no pusotra gada līdz četru gadu vecumam (mēnesī)</t>
    </r>
  </si>
  <si>
    <r>
      <t>I</t>
    </r>
    <r>
      <rPr>
        <vertAlign val="subscript"/>
        <sz val="11"/>
        <rFont val="Times New Roman"/>
        <family val="1"/>
        <charset val="186"/>
      </rPr>
      <t>2</t>
    </r>
  </si>
  <si>
    <t>Vidējās izmaksas vienam izglītojamam, pašvaldības izglītības iestādēs īstenojot bērnu obligāto sagatavošanu pamatizglītības ieguvei (mēnesī)</t>
  </si>
  <si>
    <t xml:space="preserve">Izmaksu aprēķins veikts atbilstoši LR Ministru kabineta 2015.gada 8.decembra noteikumiem Nr.709 "Noteikumi par izmaksu noteikšanas metodiku un kārtību, kādā pašvaldība atbilstoši tās noteiktajām vidējām izmaksām sedz pirmsskolas izglītības programmas izmaksas privātai izglītības iestādei", balstoties uz iepriekšējā gada faktiskajām izmaksām. </t>
  </si>
  <si>
    <t>Ar Ādažu novada domes 2020.gada 28.janvābra sēdes lēmumu Nr.6</t>
  </si>
  <si>
    <t xml:space="preserve">Domes priekšsēdētāja vietnieks </t>
  </si>
  <si>
    <t>P.Balzāns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</si>
</sst>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2" x14ac:knownFonts="1">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sz val="12"/>
      <color theme="5" tint="-0.249977111117893"/>
      <name val="Times New Roman"/>
      <family val="1"/>
      <charset val="186"/>
    </font>
    <font>
      <b/>
      <sz val="14"/>
      <name val="Times New Roman"/>
      <family val="1"/>
      <charset val="186"/>
    </font>
    <font>
      <b/>
      <sz val="12"/>
      <name val="Times New Roman"/>
      <family val="1"/>
      <charset val="186"/>
    </font>
    <font>
      <i/>
      <sz val="12"/>
      <name val="Times New Roman"/>
      <family val="1"/>
      <charset val="186"/>
    </font>
    <font>
      <b/>
      <sz val="11"/>
      <name val="Times New Roman"/>
      <family val="1"/>
      <charset val="186"/>
    </font>
    <font>
      <sz val="11"/>
      <name val="Times New Roman"/>
      <family val="1"/>
      <charset val="186"/>
    </font>
    <font>
      <sz val="11"/>
      <color theme="1"/>
      <name val="Times New Roman"/>
      <family val="1"/>
      <charset val="186"/>
    </font>
    <font>
      <vertAlign val="subscript"/>
      <sz val="11"/>
      <name val="Times New Roman"/>
      <family val="1"/>
      <charset val="186"/>
    </font>
    <font>
      <i/>
      <sz val="11"/>
      <name val="Times New Roman"/>
      <family val="1"/>
      <charset val="186"/>
    </font>
    <font>
      <i/>
      <sz val="11"/>
      <color theme="1"/>
      <name val="Times New Roman"/>
      <family val="1"/>
      <charset val="186"/>
    </font>
    <font>
      <i/>
      <sz val="11"/>
      <color theme="0"/>
      <name val="Times New Roman"/>
      <family val="1"/>
      <charset val="186"/>
    </font>
    <font>
      <sz val="9"/>
      <color theme="1"/>
      <name val="Arial"/>
      <family val="2"/>
      <charset val="186"/>
    </font>
    <font>
      <sz val="11"/>
      <color theme="0"/>
      <name val="Times New Roman"/>
      <family val="1"/>
      <charset val="186"/>
    </font>
    <font>
      <b/>
      <sz val="11"/>
      <color theme="1"/>
      <name val="Times New Roman"/>
      <family val="1"/>
      <charset val="186"/>
    </font>
    <font>
      <i/>
      <sz val="14"/>
      <color theme="3"/>
      <name val="Times New Roman"/>
      <family val="1"/>
      <charset val="186"/>
    </font>
    <font>
      <b/>
      <sz val="14"/>
      <color theme="3"/>
      <name val="Times New Roman"/>
      <family val="1"/>
      <charset val="186"/>
    </font>
    <font>
      <sz val="14"/>
      <color theme="3"/>
      <name val="Times New Roman"/>
      <family val="1"/>
      <charset val="186"/>
    </font>
    <font>
      <sz val="9"/>
      <name val="Times New Roman"/>
      <family val="1"/>
      <charset val="186"/>
    </font>
  </fonts>
  <fills count="4">
    <fill>
      <patternFill patternType="none"/>
    </fill>
    <fill>
      <patternFill patternType="gray125"/>
    </fill>
    <fill>
      <patternFill patternType="solid">
        <fgColor indexed="50"/>
        <bgColor indexed="64"/>
      </patternFill>
    </fill>
    <fill>
      <patternFill patternType="solid">
        <fgColor theme="0" tint="-0.14996795556505021"/>
        <bgColor indexed="64"/>
      </patternFill>
    </fill>
  </fills>
  <borders count="22">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thin">
        <color auto="1"/>
      </left>
      <right/>
      <top style="thin">
        <color auto="1"/>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auto="1"/>
      </left>
      <right/>
      <top/>
      <bottom style="thin">
        <color auto="1"/>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s>
  <cellStyleXfs count="3">
    <xf numFmtId="0" fontId="0" fillId="0" borderId="0"/>
    <xf numFmtId="43" fontId="15" fillId="0" borderId="0" applyFont="0" applyFill="0" applyBorder="0" applyAlignment="0" applyProtection="0"/>
    <xf numFmtId="0" fontId="1" fillId="0" borderId="0"/>
  </cellStyleXfs>
  <cellXfs count="61">
    <xf numFmtId="0" fontId="0" fillId="0" borderId="0" xfId="0"/>
    <xf numFmtId="0" fontId="2" fillId="0" borderId="0" xfId="2" applyFont="1"/>
    <xf numFmtId="0" fontId="3" fillId="0" borderId="0" xfId="2" applyFont="1" applyAlignment="1">
      <alignment horizontal="right" vertical="center" wrapText="1"/>
    </xf>
    <xf numFmtId="0" fontId="2" fillId="0" borderId="0" xfId="2" applyFont="1" applyAlignment="1">
      <alignment horizontal="center"/>
    </xf>
    <xf numFmtId="0" fontId="2" fillId="0" borderId="0" xfId="2" applyFont="1" applyAlignment="1">
      <alignment horizontal="center" wrapText="1"/>
    </xf>
    <xf numFmtId="2" fontId="6" fillId="2" borderId="1" xfId="2" applyNumberFormat="1"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3" fillId="0" borderId="0" xfId="2" applyFont="1"/>
    <xf numFmtId="0" fontId="3" fillId="0" borderId="5" xfId="2" applyFont="1" applyBorder="1" applyAlignment="1">
      <alignment horizontal="center"/>
    </xf>
    <xf numFmtId="0" fontId="3" fillId="0" borderId="6" xfId="2" applyFont="1" applyBorder="1" applyAlignment="1">
      <alignment horizontal="left" wrapText="1"/>
    </xf>
    <xf numFmtId="4" fontId="3" fillId="0" borderId="7" xfId="2" applyNumberFormat="1" applyFont="1" applyFill="1" applyBorder="1" applyAlignment="1">
      <alignment horizontal="center"/>
    </xf>
    <xf numFmtId="4" fontId="3" fillId="0" borderId="8" xfId="2" applyNumberFormat="1" applyFont="1" applyFill="1" applyBorder="1" applyAlignment="1">
      <alignment horizontal="center"/>
    </xf>
    <xf numFmtId="0" fontId="7" fillId="0" borderId="5" xfId="2" applyFont="1" applyBorder="1" applyAlignment="1">
      <alignment horizontal="center"/>
    </xf>
    <xf numFmtId="0" fontId="7" fillId="0" borderId="6" xfId="2" applyFont="1" applyBorder="1" applyAlignment="1">
      <alignment horizontal="left" wrapText="1"/>
    </xf>
    <xf numFmtId="4" fontId="7" fillId="0" borderId="7" xfId="2" applyNumberFormat="1" applyFont="1" applyFill="1" applyBorder="1" applyAlignment="1">
      <alignment horizontal="center"/>
    </xf>
    <xf numFmtId="4" fontId="7" fillId="0" borderId="8" xfId="2" applyNumberFormat="1" applyFont="1" applyFill="1" applyBorder="1" applyAlignment="1">
      <alignment horizontal="center"/>
    </xf>
    <xf numFmtId="0" fontId="3" fillId="0" borderId="9" xfId="2" applyFont="1" applyBorder="1" applyAlignment="1">
      <alignment wrapText="1"/>
    </xf>
    <xf numFmtId="0" fontId="7" fillId="0" borderId="5" xfId="2" applyFont="1" applyBorder="1" applyAlignment="1">
      <alignment horizontal="right"/>
    </xf>
    <xf numFmtId="0" fontId="7" fillId="0" borderId="6" xfId="2" applyFont="1" applyBorder="1" applyAlignment="1">
      <alignment horizontal="right" wrapText="1"/>
    </xf>
    <xf numFmtId="0" fontId="3" fillId="0" borderId="10" xfId="2" applyFont="1" applyBorder="1" applyAlignment="1">
      <alignment horizontal="center"/>
    </xf>
    <xf numFmtId="0" fontId="7" fillId="0" borderId="11" xfId="2" applyFont="1" applyBorder="1" applyAlignment="1">
      <alignment horizontal="left" wrapText="1"/>
    </xf>
    <xf numFmtId="4" fontId="7" fillId="0" borderId="12" xfId="2" applyNumberFormat="1" applyFont="1" applyFill="1" applyBorder="1" applyAlignment="1">
      <alignment horizontal="center"/>
    </xf>
    <xf numFmtId="4" fontId="3" fillId="0" borderId="13" xfId="2" applyNumberFormat="1" applyFont="1" applyFill="1" applyBorder="1" applyAlignment="1">
      <alignment horizontal="center"/>
    </xf>
    <xf numFmtId="0" fontId="1" fillId="0" borderId="0" xfId="2" applyFont="1"/>
    <xf numFmtId="0" fontId="8" fillId="0" borderId="14" xfId="2" applyFont="1" applyBorder="1" applyAlignment="1">
      <alignment horizontal="center"/>
    </xf>
    <xf numFmtId="0" fontId="8" fillId="0" borderId="15" xfId="2" applyFont="1" applyBorder="1" applyAlignment="1">
      <alignment horizontal="left" wrapText="1"/>
    </xf>
    <xf numFmtId="4" fontId="8" fillId="0" borderId="16" xfId="2" applyNumberFormat="1" applyFont="1" applyBorder="1" applyAlignment="1">
      <alignment horizontal="center"/>
    </xf>
    <xf numFmtId="0" fontId="7" fillId="0" borderId="0" xfId="2" applyFont="1"/>
    <xf numFmtId="0" fontId="9" fillId="0" borderId="5" xfId="2" applyFont="1" applyBorder="1" applyAlignment="1">
      <alignment horizontal="center"/>
    </xf>
    <xf numFmtId="0" fontId="9" fillId="0" borderId="6" xfId="2" applyFont="1" applyBorder="1" applyAlignment="1">
      <alignment horizontal="left" wrapText="1"/>
    </xf>
    <xf numFmtId="4" fontId="9" fillId="0" borderId="7" xfId="2" applyNumberFormat="1" applyFont="1" applyFill="1" applyBorder="1" applyAlignment="1">
      <alignment horizontal="center"/>
    </xf>
    <xf numFmtId="0" fontId="8" fillId="0" borderId="6" xfId="2" applyFont="1" applyBorder="1" applyAlignment="1">
      <alignment horizontal="left" wrapText="1"/>
    </xf>
    <xf numFmtId="3" fontId="9" fillId="0" borderId="7" xfId="2" applyNumberFormat="1" applyFont="1" applyBorder="1" applyAlignment="1">
      <alignment horizontal="center"/>
    </xf>
    <xf numFmtId="3" fontId="10" fillId="0" borderId="7" xfId="2" applyNumberFormat="1" applyFont="1" applyBorder="1" applyAlignment="1">
      <alignment horizontal="center"/>
    </xf>
    <xf numFmtId="0" fontId="12" fillId="0" borderId="6" xfId="2" applyFont="1" applyBorder="1" applyAlignment="1">
      <alignment horizontal="left" wrapText="1"/>
    </xf>
    <xf numFmtId="3" fontId="12" fillId="0" borderId="7" xfId="2" applyNumberFormat="1" applyFont="1" applyFill="1" applyBorder="1" applyAlignment="1">
      <alignment horizontal="center"/>
    </xf>
    <xf numFmtId="3" fontId="13" fillId="0" borderId="7" xfId="2" applyNumberFormat="1" applyFont="1" applyBorder="1" applyAlignment="1">
      <alignment horizontal="center"/>
    </xf>
    <xf numFmtId="0" fontId="9" fillId="3" borderId="5" xfId="2" applyFont="1" applyFill="1" applyBorder="1" applyAlignment="1">
      <alignment horizontal="center"/>
    </xf>
    <xf numFmtId="0" fontId="9" fillId="3" borderId="6" xfId="2" applyFont="1" applyFill="1" applyBorder="1" applyAlignment="1">
      <alignment horizontal="left" wrapText="1"/>
    </xf>
    <xf numFmtId="43" fontId="16" fillId="3" borderId="7" xfId="1" applyFont="1" applyFill="1" applyBorder="1" applyAlignment="1">
      <alignment horizontal="center" vertical="center"/>
    </xf>
    <xf numFmtId="164" fontId="17" fillId="3" borderId="7" xfId="1" applyNumberFormat="1" applyFont="1" applyFill="1" applyBorder="1" applyAlignment="1">
      <alignment horizontal="center" vertical="center"/>
    </xf>
    <xf numFmtId="0" fontId="18" fillId="0" borderId="0" xfId="2" applyFont="1"/>
    <xf numFmtId="0" fontId="9" fillId="3" borderId="17" xfId="2" applyFont="1" applyFill="1" applyBorder="1" applyAlignment="1">
      <alignment horizontal="center"/>
    </xf>
    <xf numFmtId="0" fontId="9" fillId="3" borderId="18" xfId="2" applyFont="1" applyFill="1" applyBorder="1" applyAlignment="1">
      <alignment horizontal="left" wrapText="1"/>
    </xf>
    <xf numFmtId="43" fontId="16" fillId="3" borderId="19" xfId="1" applyFont="1" applyFill="1" applyBorder="1" applyAlignment="1">
      <alignment horizontal="center"/>
    </xf>
    <xf numFmtId="164" fontId="17" fillId="3" borderId="19" xfId="1" applyNumberFormat="1" applyFont="1" applyFill="1" applyBorder="1" applyAlignment="1">
      <alignment horizontal="center"/>
    </xf>
    <xf numFmtId="0" fontId="3" fillId="0" borderId="17" xfId="2" applyFont="1" applyBorder="1" applyAlignment="1">
      <alignment horizontal="center"/>
    </xf>
    <xf numFmtId="0" fontId="4" fillId="0" borderId="18" xfId="2" applyFont="1" applyBorder="1" applyAlignment="1">
      <alignment horizontal="right" wrapText="1"/>
    </xf>
    <xf numFmtId="0" fontId="3" fillId="0" borderId="20" xfId="2" applyFont="1" applyBorder="1" applyAlignment="1">
      <alignment horizontal="center"/>
    </xf>
    <xf numFmtId="0" fontId="3" fillId="0" borderId="21" xfId="2" applyFont="1" applyBorder="1" applyAlignment="1">
      <alignment horizontal="center"/>
    </xf>
    <xf numFmtId="0" fontId="19" fillId="0" borderId="0" xfId="2" applyFont="1" applyAlignment="1">
      <alignment horizontal="right" wrapText="1"/>
    </xf>
    <xf numFmtId="43" fontId="2" fillId="0" borderId="0" xfId="1" applyFont="1"/>
    <xf numFmtId="0" fontId="20" fillId="0" borderId="0" xfId="2" applyFont="1"/>
    <xf numFmtId="0" fontId="2" fillId="0" borderId="0" xfId="2" applyFont="1" applyAlignment="1">
      <alignment wrapText="1"/>
    </xf>
    <xf numFmtId="0" fontId="3" fillId="0" borderId="0" xfId="2" applyFont="1" applyAlignment="1">
      <alignment wrapText="1"/>
    </xf>
    <xf numFmtId="0" fontId="1" fillId="0" borderId="0" xfId="2" applyFont="1" applyAlignment="1">
      <alignment horizontal="right"/>
    </xf>
    <xf numFmtId="0" fontId="5" fillId="0" borderId="0" xfId="2" applyFont="1" applyAlignment="1">
      <alignment horizontal="center" wrapText="1"/>
    </xf>
    <xf numFmtId="0" fontId="21" fillId="0" borderId="0" xfId="2" applyFont="1" applyAlignment="1">
      <alignment horizontal="left" wrapText="1"/>
    </xf>
    <xf numFmtId="0" fontId="3" fillId="0" borderId="0" xfId="2" applyFont="1" applyAlignment="1">
      <alignment horizontal="right" vertical="center"/>
    </xf>
  </cellXfs>
  <cellStyles count="3">
    <cellStyle name="Comma" xfId="1" builtinId="3"/>
    <cellStyle name="Normal" xfId="0" builtinId="0"/>
    <cellStyle name="Parasts 7"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mite\Desktop\2010\2014\22.12.2014\Budzeta_projekts%202014_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mite\Desktop\2010\2020\Izgl_iest_tames\Aprekins\Privat_PPII_lidzfinansejums%202020_apreki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a_apstiprinasanai_01_2019"/>
      <sheetName val="0910_2019 (2)"/>
      <sheetName val="0920_2019"/>
    </sheetNames>
    <sheetDataSet>
      <sheetData sheetId="0"/>
      <sheetData sheetId="1">
        <row r="33">
          <cell r="D33">
            <v>533438.31000000006</v>
          </cell>
          <cell r="H33">
            <v>14367.401232395818</v>
          </cell>
        </row>
        <row r="41">
          <cell r="D41">
            <v>125826.38</v>
          </cell>
          <cell r="H41">
            <v>2755.9661999999998</v>
          </cell>
        </row>
        <row r="48">
          <cell r="D48">
            <v>108.6</v>
          </cell>
        </row>
        <row r="52">
          <cell r="D52">
            <v>606.97</v>
          </cell>
        </row>
        <row r="53">
          <cell r="D53">
            <v>25976.62</v>
          </cell>
          <cell r="G53">
            <v>1360.6800952380954</v>
          </cell>
        </row>
        <row r="57">
          <cell r="D57">
            <v>6602.19</v>
          </cell>
          <cell r="G57">
            <v>252.99738095238098</v>
          </cell>
        </row>
        <row r="61">
          <cell r="D61">
            <v>20548.560000000001</v>
          </cell>
          <cell r="G61">
            <v>836.60080952380963</v>
          </cell>
        </row>
        <row r="67">
          <cell r="D67">
            <v>5495.32</v>
          </cell>
          <cell r="G67">
            <v>287.85009523809526</v>
          </cell>
        </row>
        <row r="73">
          <cell r="D73">
            <v>33718.69</v>
          </cell>
          <cell r="G73">
            <v>1765.7619047619048</v>
          </cell>
        </row>
        <row r="76">
          <cell r="D76">
            <v>48378.73</v>
          </cell>
          <cell r="G76">
            <v>2534.1239523809527</v>
          </cell>
        </row>
        <row r="79">
          <cell r="D79">
            <v>294.23</v>
          </cell>
        </row>
        <row r="81">
          <cell r="D81">
            <v>9020.4500000000007</v>
          </cell>
          <cell r="G81">
            <v>472.49976190476195</v>
          </cell>
        </row>
        <row r="82">
          <cell r="D82">
            <v>5524.24</v>
          </cell>
        </row>
        <row r="126">
          <cell r="D126">
            <v>140194.6</v>
          </cell>
        </row>
        <row r="132">
          <cell r="D132">
            <v>32677.14</v>
          </cell>
        </row>
        <row r="138">
          <cell r="D138">
            <v>3499.83</v>
          </cell>
        </row>
      </sheetData>
      <sheetData sheetId="2">
        <row r="24">
          <cell r="D24">
            <v>52356.08</v>
          </cell>
        </row>
        <row r="30">
          <cell r="D30">
            <v>12260.45</v>
          </cell>
        </row>
        <row r="36">
          <cell r="D36">
            <v>1419.88</v>
          </cell>
        </row>
        <row r="66">
          <cell r="D66">
            <v>379336.01</v>
          </cell>
        </row>
        <row r="82">
          <cell r="D82">
            <v>54.5</v>
          </cell>
        </row>
        <row r="89">
          <cell r="D89">
            <v>2417.41</v>
          </cell>
        </row>
        <row r="90">
          <cell r="D90">
            <v>25222.57</v>
          </cell>
        </row>
        <row r="95">
          <cell r="D95">
            <v>3009.79</v>
          </cell>
        </row>
        <row r="99">
          <cell r="D99">
            <v>46290.63</v>
          </cell>
        </row>
        <row r="108">
          <cell r="D108">
            <v>15892.64</v>
          </cell>
        </row>
        <row r="111">
          <cell r="D111">
            <v>22628.47</v>
          </cell>
        </row>
        <row r="113">
          <cell r="D113">
            <v>51.09</v>
          </cell>
        </row>
        <row r="114">
          <cell r="D114">
            <v>100</v>
          </cell>
        </row>
        <row r="116">
          <cell r="D116">
            <v>13308.61</v>
          </cell>
        </row>
        <row r="117">
          <cell r="D117">
            <v>2939.99</v>
          </cell>
        </row>
      </sheetData>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43"/>
  <sheetViews>
    <sheetView tabSelected="1" zoomScaleNormal="100" workbookViewId="0"/>
  </sheetViews>
  <sheetFormatPr defaultColWidth="9.140625" defaultRowHeight="18.75" outlineLevelRow="1" outlineLevelCol="1" x14ac:dyDescent="0.3"/>
  <cols>
    <col min="1" max="1" width="10.42578125" style="1" customWidth="1"/>
    <col min="2" max="2" width="40.140625" style="55" customWidth="1"/>
    <col min="3" max="4" width="23.28515625" style="1" customWidth="1" outlineLevel="1"/>
    <col min="5" max="5" width="23.28515625" style="1" customWidth="1"/>
    <col min="6" max="6" width="25.28515625" style="1" customWidth="1"/>
    <col min="7" max="16384" width="9.140625" style="1"/>
  </cols>
  <sheetData>
    <row r="1" spans="1:5" ht="18.75" customHeight="1" x14ac:dyDescent="0.3">
      <c r="B1" s="2"/>
      <c r="C1" s="2"/>
      <c r="E1" s="2" t="s">
        <v>0</v>
      </c>
    </row>
    <row r="2" spans="1:5" ht="18.75" customHeight="1" x14ac:dyDescent="0.3">
      <c r="B2" s="2"/>
      <c r="C2" s="2"/>
      <c r="E2" s="60" t="s">
        <v>49</v>
      </c>
    </row>
    <row r="3" spans="1:5" ht="18.75" customHeight="1" x14ac:dyDescent="0.3">
      <c r="B3" s="2"/>
      <c r="C3" s="2"/>
    </row>
    <row r="4" spans="1:5" ht="35.450000000000003" customHeight="1" x14ac:dyDescent="0.3">
      <c r="A4" s="58" t="s">
        <v>1</v>
      </c>
      <c r="B4" s="58"/>
      <c r="C4" s="58"/>
      <c r="D4" s="58"/>
      <c r="E4" s="58"/>
    </row>
    <row r="5" spans="1:5" ht="15" customHeight="1" thickBot="1" x14ac:dyDescent="0.35">
      <c r="A5" s="3"/>
      <c r="B5" s="4"/>
      <c r="C5" s="3"/>
    </row>
    <row r="6" spans="1:5" s="9" customFormat="1" ht="80.45" customHeight="1" x14ac:dyDescent="0.25">
      <c r="A6" s="5" t="s">
        <v>2</v>
      </c>
      <c r="B6" s="6" t="s">
        <v>3</v>
      </c>
      <c r="C6" s="7" t="s">
        <v>4</v>
      </c>
      <c r="D6" s="7" t="s">
        <v>5</v>
      </c>
      <c r="E6" s="8" t="s">
        <v>6</v>
      </c>
    </row>
    <row r="7" spans="1:5" s="9" customFormat="1" ht="31.5" x14ac:dyDescent="0.25">
      <c r="A7" s="10">
        <v>1100</v>
      </c>
      <c r="B7" s="11" t="s">
        <v>7</v>
      </c>
      <c r="C7" s="12">
        <f>'[3]0910_2019 (2)'!D33-'[3]0910_2019 (2)'!H33</f>
        <v>519070.90876760421</v>
      </c>
      <c r="D7" s="12">
        <f>'[3]0920_2019'!D66</f>
        <v>379336.01</v>
      </c>
      <c r="E7" s="13">
        <v>882846.44000000006</v>
      </c>
    </row>
    <row r="8" spans="1:5" s="9" customFormat="1" ht="15.75" x14ac:dyDescent="0.25">
      <c r="A8" s="14" t="s">
        <v>8</v>
      </c>
      <c r="B8" s="15" t="s">
        <v>9</v>
      </c>
      <c r="C8" s="16">
        <f>'[3]0910_2019 (2)'!D126</f>
        <v>140194.6</v>
      </c>
      <c r="D8" s="16">
        <f>'[3]0920_2019'!D24</f>
        <v>52356.08</v>
      </c>
      <c r="E8" s="17">
        <v>192550.68</v>
      </c>
    </row>
    <row r="9" spans="1:5" s="9" customFormat="1" ht="15.75" x14ac:dyDescent="0.25">
      <c r="A9" s="10">
        <v>1200</v>
      </c>
      <c r="B9" s="11" t="s">
        <v>10</v>
      </c>
      <c r="C9" s="12">
        <f>'[3]0910_2019 (2)'!D41-'[3]0910_2019 (2)'!H41</f>
        <v>123070.41380000001</v>
      </c>
      <c r="D9" s="12">
        <v>86163.06</v>
      </c>
      <c r="E9" s="13">
        <v>209670.533708</v>
      </c>
    </row>
    <row r="10" spans="1:5" s="9" customFormat="1" ht="31.5" x14ac:dyDescent="0.25">
      <c r="A10" s="14" t="s">
        <v>11</v>
      </c>
      <c r="B10" s="15" t="s">
        <v>12</v>
      </c>
      <c r="C10" s="16">
        <f>'[3]0910_2019 (2)'!D132</f>
        <v>32677.14</v>
      </c>
      <c r="D10" s="16">
        <f>'[3]0920_2019'!D30</f>
        <v>12260.45</v>
      </c>
      <c r="E10" s="17">
        <v>44937.59</v>
      </c>
    </row>
    <row r="11" spans="1:5" s="9" customFormat="1" ht="31.5" x14ac:dyDescent="0.25">
      <c r="A11" s="10">
        <v>2110</v>
      </c>
      <c r="B11" s="18" t="s">
        <v>13</v>
      </c>
      <c r="C11" s="12">
        <f>'[3]0910_2019 (2)'!D48</f>
        <v>108.6</v>
      </c>
      <c r="D11" s="12">
        <f>'[3]0920_2019'!D82</f>
        <v>54.5</v>
      </c>
      <c r="E11" s="13">
        <v>163.1</v>
      </c>
    </row>
    <row r="12" spans="1:5" s="9" customFormat="1" ht="15.75" x14ac:dyDescent="0.25">
      <c r="A12" s="10">
        <v>2200</v>
      </c>
      <c r="B12" s="11" t="s">
        <v>14</v>
      </c>
      <c r="C12" s="12">
        <f>C13+C14+C15+C16+C17+C18</f>
        <v>56491.531619047622</v>
      </c>
      <c r="D12" s="12">
        <f t="shared" ref="D12" si="0">D13+D14+D15+D16+D17+D18</f>
        <v>76940.399999999994</v>
      </c>
      <c r="E12" s="12">
        <v>133937.1453809524</v>
      </c>
    </row>
    <row r="13" spans="1:5" s="9" customFormat="1" ht="15.75" x14ac:dyDescent="0.25">
      <c r="A13" s="19">
        <v>2210</v>
      </c>
      <c r="B13" s="20" t="s">
        <v>15</v>
      </c>
      <c r="C13" s="16">
        <f>'[3]0910_2019 (2)'!D52</f>
        <v>606.97</v>
      </c>
      <c r="D13" s="16">
        <f>'[3]0920_2019'!D89</f>
        <v>2417.41</v>
      </c>
      <c r="E13" s="17">
        <v>3024.38</v>
      </c>
    </row>
    <row r="14" spans="1:5" s="9" customFormat="1" ht="31.5" x14ac:dyDescent="0.25">
      <c r="A14" s="19">
        <v>2220</v>
      </c>
      <c r="B14" s="20" t="s">
        <v>16</v>
      </c>
      <c r="C14" s="16">
        <f>'[3]0910_2019 (2)'!D53-'[3]0910_2019 (2)'!G53</f>
        <v>24615.939904761904</v>
      </c>
      <c r="D14" s="16">
        <f>'[3]0920_2019'!D90</f>
        <v>25222.57</v>
      </c>
      <c r="E14" s="17">
        <v>49998.974238095238</v>
      </c>
    </row>
    <row r="15" spans="1:5" s="9" customFormat="1" ht="15.75" x14ac:dyDescent="0.25">
      <c r="A15" s="19">
        <v>2230</v>
      </c>
      <c r="B15" s="20" t="s">
        <v>17</v>
      </c>
      <c r="C15" s="16">
        <f>'[3]0910_2019 (2)'!D57-'[3]0910_2019 (2)'!G57</f>
        <v>6349.1926190476188</v>
      </c>
      <c r="D15" s="16">
        <f>'[3]0920_2019'!D95</f>
        <v>3009.79</v>
      </c>
      <c r="E15" s="17">
        <v>9358.9826190476197</v>
      </c>
    </row>
    <row r="16" spans="1:5" s="9" customFormat="1" ht="31.5" x14ac:dyDescent="0.25">
      <c r="A16" s="19">
        <v>2240</v>
      </c>
      <c r="B16" s="20" t="s">
        <v>18</v>
      </c>
      <c r="C16" s="16">
        <f>'[3]0910_2019 (2)'!D61-'[3]0910_2019 (2)'!G61</f>
        <v>19711.959190476191</v>
      </c>
      <c r="D16" s="16">
        <f>'[3]0920_2019'!D99</f>
        <v>46290.63</v>
      </c>
      <c r="E16" s="17">
        <v>66347.338619047616</v>
      </c>
    </row>
    <row r="17" spans="1:6" s="9" customFormat="1" ht="15.75" x14ac:dyDescent="0.25">
      <c r="A17" s="19">
        <v>2250</v>
      </c>
      <c r="B17" s="20" t="s">
        <v>19</v>
      </c>
      <c r="C17" s="16">
        <v>0</v>
      </c>
      <c r="D17" s="16">
        <v>0</v>
      </c>
      <c r="E17" s="17">
        <v>0</v>
      </c>
    </row>
    <row r="18" spans="1:6" s="9" customFormat="1" ht="47.25" x14ac:dyDescent="0.25">
      <c r="A18" s="19">
        <v>2260</v>
      </c>
      <c r="B18" s="20" t="s">
        <v>20</v>
      </c>
      <c r="C18" s="16">
        <f>'[3]0910_2019 (2)'!D67-'[3]0910_2019 (2)'!G67</f>
        <v>5207.4699047619042</v>
      </c>
      <c r="D18" s="16">
        <v>0</v>
      </c>
      <c r="E18" s="17">
        <v>5207.4699047619042</v>
      </c>
    </row>
    <row r="19" spans="1:6" s="9" customFormat="1" ht="33" customHeight="1" x14ac:dyDescent="0.25">
      <c r="A19" s="10">
        <v>2300</v>
      </c>
      <c r="B19" s="11" t="s">
        <v>21</v>
      </c>
      <c r="C19" s="12">
        <f>C20+C21+C22+C23+C24+C25+C26</f>
        <v>95663.784380952377</v>
      </c>
      <c r="D19" s="12">
        <f t="shared" ref="D19" si="1">D20+D21+D22+D23+D24+D25+D26</f>
        <v>56238.5</v>
      </c>
      <c r="E19" s="12">
        <v>119949.36</v>
      </c>
    </row>
    <row r="20" spans="1:6" s="9" customFormat="1" ht="35.450000000000003" customHeight="1" x14ac:dyDescent="0.25">
      <c r="A20" s="19">
        <v>2310</v>
      </c>
      <c r="B20" s="20" t="s">
        <v>22</v>
      </c>
      <c r="C20" s="16">
        <f>'[3]0910_2019 (2)'!D73-'[3]0910_2019 (2)'!G73</f>
        <v>31952.928095238098</v>
      </c>
      <c r="D20" s="16">
        <f>'[3]0920_2019'!D108</f>
        <v>15892.64</v>
      </c>
      <c r="E20" s="17">
        <v>49568.55885714286</v>
      </c>
    </row>
    <row r="21" spans="1:6" s="9" customFormat="1" ht="32.25" customHeight="1" x14ac:dyDescent="0.25">
      <c r="A21" s="19">
        <v>2320</v>
      </c>
      <c r="B21" s="20" t="s">
        <v>23</v>
      </c>
      <c r="C21" s="16">
        <f>'[3]0910_2019 (2)'!D76-'[3]0910_2019 (2)'!G76</f>
        <v>45844.606047619047</v>
      </c>
      <c r="D21" s="16">
        <f>'[3]0920_2019'!D111-'[3]0920_2019'!D113</f>
        <v>22577.38</v>
      </c>
      <c r="E21" s="17">
        <v>68421.986047619052</v>
      </c>
    </row>
    <row r="22" spans="1:6" s="9" customFormat="1" ht="30" customHeight="1" x14ac:dyDescent="0.25">
      <c r="A22" s="19">
        <v>2340</v>
      </c>
      <c r="B22" s="20" t="s">
        <v>24</v>
      </c>
      <c r="C22" s="16">
        <f>'[3]0910_2019 (2)'!D79</f>
        <v>294.23</v>
      </c>
      <c r="D22" s="16">
        <f>'[3]0920_2019'!D114</f>
        <v>100</v>
      </c>
      <c r="E22" s="17">
        <v>394.23</v>
      </c>
    </row>
    <row r="23" spans="1:6" s="9" customFormat="1" ht="33" customHeight="1" x14ac:dyDescent="0.25">
      <c r="A23" s="19">
        <v>2350</v>
      </c>
      <c r="B23" s="20" t="s">
        <v>25</v>
      </c>
      <c r="C23" s="16">
        <f>'[3]0910_2019 (2)'!D81-'[3]0910_2019 (2)'!G81</f>
        <v>8547.9502380952381</v>
      </c>
      <c r="D23" s="16">
        <f>'[3]0920_2019'!D116</f>
        <v>13308.61</v>
      </c>
      <c r="E23" s="17">
        <v>21856.56023809524</v>
      </c>
    </row>
    <row r="24" spans="1:6" s="9" customFormat="1" ht="51.75" customHeight="1" x14ac:dyDescent="0.25">
      <c r="A24" s="19">
        <v>2360</v>
      </c>
      <c r="B24" s="20" t="s">
        <v>26</v>
      </c>
      <c r="C24" s="16">
        <v>0</v>
      </c>
      <c r="D24" s="16">
        <v>0</v>
      </c>
      <c r="E24" s="17">
        <v>0</v>
      </c>
    </row>
    <row r="25" spans="1:6" s="9" customFormat="1" ht="16.5" customHeight="1" x14ac:dyDescent="0.25">
      <c r="A25" s="19">
        <v>2370</v>
      </c>
      <c r="B25" s="20" t="s">
        <v>27</v>
      </c>
      <c r="C25" s="16">
        <f>'[3]0910_2019 (2)'!D82</f>
        <v>5524.24</v>
      </c>
      <c r="D25" s="16">
        <f>'[3]0920_2019'!D117</f>
        <v>2939.99</v>
      </c>
      <c r="E25" s="17">
        <v>8464.23</v>
      </c>
    </row>
    <row r="26" spans="1:6" s="9" customFormat="1" ht="33" customHeight="1" x14ac:dyDescent="0.25">
      <c r="A26" s="19" t="s">
        <v>28</v>
      </c>
      <c r="B26" s="20" t="s">
        <v>29</v>
      </c>
      <c r="C26" s="16">
        <f>'[3]0910_2019 (2)'!D138</f>
        <v>3499.83</v>
      </c>
      <c r="D26" s="16">
        <f>'[3]0920_2019'!D36</f>
        <v>1419.88</v>
      </c>
      <c r="E26" s="17">
        <v>4919.71</v>
      </c>
    </row>
    <row r="27" spans="1:6" s="9" customFormat="1" ht="63" customHeight="1" x14ac:dyDescent="0.25">
      <c r="A27" s="21" t="s">
        <v>30</v>
      </c>
      <c r="B27" s="22" t="s">
        <v>31</v>
      </c>
      <c r="C27" s="23">
        <f>14945.85+23.52-3402.72*0.52</f>
        <v>13199.955600000001</v>
      </c>
      <c r="D27" s="23">
        <v>6618.71</v>
      </c>
      <c r="E27" s="24">
        <f t="shared" ref="E27" si="2">C27+D27</f>
        <v>19818.6656</v>
      </c>
    </row>
    <row r="28" spans="1:6" s="29" customFormat="1" ht="29.25" x14ac:dyDescent="0.25">
      <c r="A28" s="26" t="s">
        <v>32</v>
      </c>
      <c r="B28" s="27" t="s">
        <v>33</v>
      </c>
      <c r="C28" s="28">
        <f>C7+C8+C9+C10+C11+C12+C19+C27</f>
        <v>980476.93416760419</v>
      </c>
      <c r="D28" s="28">
        <f>D7+D8+D9+D10+D11+D12+D19+D27</f>
        <v>669967.71</v>
      </c>
      <c r="E28" s="28">
        <f>SUM(C28:D28)</f>
        <v>1650444.6441676042</v>
      </c>
      <c r="F28" s="9"/>
    </row>
    <row r="29" spans="1:6" s="9" customFormat="1" ht="15.75" x14ac:dyDescent="0.25">
      <c r="A29" s="30" t="s">
        <v>34</v>
      </c>
      <c r="B29" s="31" t="s">
        <v>35</v>
      </c>
      <c r="C29" s="32">
        <f>C28-C8-C10-C26</f>
        <v>804105.36416760425</v>
      </c>
      <c r="D29" s="32">
        <f>D28-D8-D10-D26</f>
        <v>603931.30000000005</v>
      </c>
      <c r="E29" s="32">
        <f>SUM(C29:D29)</f>
        <v>1408036.6641676044</v>
      </c>
    </row>
    <row r="30" spans="1:6" s="9" customFormat="1" ht="15.75" x14ac:dyDescent="0.25">
      <c r="A30" s="30" t="s">
        <v>36</v>
      </c>
      <c r="B30" s="31" t="s">
        <v>37</v>
      </c>
      <c r="C30" s="32">
        <f>C8+C10+C26</f>
        <v>176371.56999999998</v>
      </c>
      <c r="D30" s="32">
        <f>D8+D10+D26</f>
        <v>66036.41</v>
      </c>
      <c r="E30" s="32">
        <f>SUM(C30:D30)</f>
        <v>242407.97999999998</v>
      </c>
    </row>
    <row r="31" spans="1:6" s="9" customFormat="1" ht="15.75" x14ac:dyDescent="0.25">
      <c r="A31" s="30"/>
      <c r="B31" s="31"/>
      <c r="C31" s="32"/>
      <c r="D31" s="32"/>
      <c r="E31" s="32"/>
    </row>
    <row r="32" spans="1:6" s="9" customFormat="1" ht="15.75" x14ac:dyDescent="0.25">
      <c r="A32" s="30" t="s">
        <v>38</v>
      </c>
      <c r="B32" s="33" t="s">
        <v>39</v>
      </c>
      <c r="C32" s="34">
        <f>C33+C34</f>
        <v>374</v>
      </c>
      <c r="D32" s="34">
        <f>D33+D34</f>
        <v>199</v>
      </c>
      <c r="E32" s="35">
        <f>SUM(C32:D32)</f>
        <v>573</v>
      </c>
    </row>
    <row r="33" spans="1:6" s="9" customFormat="1" ht="30.75" x14ac:dyDescent="0.3">
      <c r="A33" s="30" t="s">
        <v>40</v>
      </c>
      <c r="B33" s="36" t="s">
        <v>41</v>
      </c>
      <c r="C33" s="37">
        <f>116+30</f>
        <v>146</v>
      </c>
      <c r="D33" s="37">
        <v>118</v>
      </c>
      <c r="E33" s="38">
        <f>SUM(C33:D33)</f>
        <v>264</v>
      </c>
    </row>
    <row r="34" spans="1:6" ht="30.75" x14ac:dyDescent="0.3">
      <c r="A34" s="30" t="s">
        <v>42</v>
      </c>
      <c r="B34" s="36" t="s">
        <v>43</v>
      </c>
      <c r="C34" s="37">
        <f>228</f>
        <v>228</v>
      </c>
      <c r="D34" s="37">
        <v>81</v>
      </c>
      <c r="E34" s="38">
        <f>SUM(C34:D34)</f>
        <v>309</v>
      </c>
      <c r="F34" s="9"/>
    </row>
    <row r="35" spans="1:6" x14ac:dyDescent="0.3">
      <c r="A35" s="30"/>
      <c r="B35" s="31"/>
      <c r="C35" s="35"/>
      <c r="D35" s="35"/>
      <c r="E35" s="35"/>
      <c r="F35" s="9"/>
    </row>
    <row r="36" spans="1:6" s="43" customFormat="1" ht="60.6" customHeight="1" x14ac:dyDescent="0.3">
      <c r="A36" s="39" t="s">
        <v>44</v>
      </c>
      <c r="B36" s="40" t="s">
        <v>45</v>
      </c>
      <c r="C36" s="41"/>
      <c r="D36" s="41"/>
      <c r="E36" s="42">
        <f>E28/12/E32</f>
        <v>240.02976209534674</v>
      </c>
      <c r="F36" s="9"/>
    </row>
    <row r="37" spans="1:6" s="43" customFormat="1" ht="48.6" customHeight="1" thickBot="1" x14ac:dyDescent="0.35">
      <c r="A37" s="44" t="s">
        <v>46</v>
      </c>
      <c r="B37" s="45" t="s">
        <v>47</v>
      </c>
      <c r="C37" s="46"/>
      <c r="D37" s="46"/>
      <c r="E37" s="47">
        <f>(E28*E34/E32-E30)/12/E34</f>
        <v>174.65544170699721</v>
      </c>
      <c r="F37" s="9"/>
    </row>
    <row r="38" spans="1:6" s="43" customFormat="1" ht="20.25" customHeight="1" outlineLevel="1" thickBot="1" x14ac:dyDescent="0.35">
      <c r="A38" s="48"/>
      <c r="B38" s="49"/>
      <c r="C38" s="50"/>
      <c r="D38" s="50"/>
      <c r="E38" s="51"/>
    </row>
    <row r="39" spans="1:6" s="43" customFormat="1" outlineLevel="1" x14ac:dyDescent="0.3">
      <c r="A39" s="1"/>
      <c r="B39" s="52"/>
      <c r="C39" s="53"/>
      <c r="D39" s="54"/>
      <c r="E39" s="1"/>
    </row>
    <row r="40" spans="1:6" s="43" customFormat="1" ht="28.15" customHeight="1" outlineLevel="1" x14ac:dyDescent="0.3">
      <c r="A40" s="59" t="s">
        <v>48</v>
      </c>
      <c r="B40" s="59"/>
      <c r="C40" s="59"/>
      <c r="D40" s="59"/>
      <c r="E40" s="59"/>
    </row>
    <row r="41" spans="1:6" s="43" customFormat="1" outlineLevel="1" x14ac:dyDescent="0.3">
      <c r="A41" s="1"/>
      <c r="B41" s="55"/>
      <c r="C41" s="1"/>
      <c r="D41" s="1"/>
      <c r="E41" s="25"/>
    </row>
    <row r="42" spans="1:6" x14ac:dyDescent="0.3">
      <c r="A42" s="9" t="s">
        <v>50</v>
      </c>
      <c r="B42" s="56"/>
      <c r="D42" s="9" t="s">
        <v>51</v>
      </c>
      <c r="E42" s="57"/>
    </row>
    <row r="43" spans="1:6" ht="6.75" customHeight="1" x14ac:dyDescent="0.3">
      <c r="E43" s="57"/>
    </row>
  </sheetData>
  <mergeCells count="2">
    <mergeCell ref="A4:E4"/>
    <mergeCell ref="A40:E40"/>
  </mergeCells>
  <printOptions horizontalCentered="1"/>
  <pageMargins left="0.75" right="0.75" top="0.78740157480314965" bottom="0.59055118110236227" header="0" footer="0"/>
  <pageSetup paperSize="9" scale="60" orientation="portrait" r:id="rId1"/>
  <headerFooter alignWithMargins="0"/>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Kopa_apstiprinasanai_01_2020</vt:lpstr>
      <vt:lpstr>Kopa_apstiprinasanai_01_2020!Print_Area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dcterms:created xsi:type="dcterms:W3CDTF">2020-01-29T12:38:59Z</dcterms:created>
  <dcterms:modified xsi:type="dcterms:W3CDTF">2020-01-29T13:53:55Z</dcterms:modified>
</cp:coreProperties>
</file>