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filterPrivacy="1"/>
  <xr:revisionPtr revIDLastSave="0" documentId="10_ncr:8100000_{407CB0F3-6E01-4A60-A6B8-10E6D4942CFD}" xr6:coauthVersionLast="34" xr6:coauthVersionMax="34" xr10:uidLastSave="{00000000-0000-0000-0000-000000000000}"/>
  <bookViews>
    <workbookView xWindow="0" yWindow="0" windowWidth="28800" windowHeight="12225" xr2:uid="{00000000-000D-0000-FFFF-FFFF00000000}"/>
  </bookViews>
  <sheets>
    <sheet name="G16 lielā zāle"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2" i="1" l="1"/>
  <c r="C81" i="1"/>
  <c r="C80" i="1"/>
  <c r="B79" i="1"/>
  <c r="B78" i="1"/>
  <c r="B86" i="1" s="1"/>
  <c r="K75" i="1"/>
  <c r="C79" i="1" s="1"/>
  <c r="C83" i="1" s="1"/>
  <c r="B53" i="1" s="1"/>
  <c r="A47" i="1" s="1"/>
  <c r="B10" i="1" s="1"/>
  <c r="B3" i="1" s="1"/>
  <c r="L3" i="1" s="1"/>
  <c r="C75" i="1"/>
  <c r="C74" i="1"/>
  <c r="C73" i="1"/>
  <c r="C72" i="1"/>
  <c r="C71" i="1"/>
  <c r="C70" i="1"/>
  <c r="C69" i="1"/>
  <c r="C68" i="1"/>
  <c r="C67" i="1"/>
  <c r="C66" i="1"/>
  <c r="C76" i="1" s="1"/>
  <c r="K65" i="1"/>
  <c r="C78" i="1" s="1"/>
  <c r="C86" i="1" s="1"/>
  <c r="B55" i="1" s="1"/>
  <c r="C65" i="1"/>
  <c r="C62" i="1"/>
  <c r="B57" i="1"/>
  <c r="B34" i="1"/>
  <c r="A8" i="1"/>
  <c r="L4" i="1" l="1"/>
  <c r="N3" i="1"/>
  <c r="K71" i="1"/>
  <c r="B28" i="1" s="1"/>
  <c r="N4" i="1" l="1"/>
  <c r="O3" i="1"/>
  <c r="O4" i="1" l="1"/>
  <c r="P4" i="1" s="1"/>
  <c r="P3" i="1"/>
  <c r="R3" i="1" s="1"/>
  <c r="R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68" authorId="0" shapeId="0" xr:uid="{A0BFD063-27A6-41D0-8D4B-8E19EDFAB7AA}">
      <text>
        <r>
          <rPr>
            <b/>
            <sz val="9"/>
            <color indexed="81"/>
            <rFont val="Tahoma"/>
            <family val="2"/>
            <charset val="186"/>
          </rPr>
          <t>Author:</t>
        </r>
        <r>
          <rPr>
            <sz val="9"/>
            <color indexed="81"/>
            <rFont val="Tahoma"/>
            <family val="2"/>
            <charset val="186"/>
          </rPr>
          <t xml:space="preserve">
2350</t>
        </r>
      </text>
    </comment>
    <comment ref="D72" authorId="0" shapeId="0" xr:uid="{3C834649-E1C4-4DF7-8851-F477A773CCE7}">
      <text>
        <r>
          <rPr>
            <b/>
            <sz val="9"/>
            <color indexed="81"/>
            <rFont val="Tahoma"/>
            <family val="2"/>
            <charset val="186"/>
          </rPr>
          <t>Author:</t>
        </r>
        <r>
          <rPr>
            <sz val="9"/>
            <color indexed="81"/>
            <rFont val="Tahoma"/>
            <family val="2"/>
            <charset val="186"/>
          </rPr>
          <t xml:space="preserve">
Silt mezgks+katlu māja+skaitītāji</t>
        </r>
      </text>
    </comment>
    <comment ref="K75" authorId="0" shapeId="0" xr:uid="{E9D4F7FC-DB33-4CBC-A0B1-806145DEA802}">
      <text>
        <r>
          <rPr>
            <b/>
            <sz val="9"/>
            <color indexed="81"/>
            <rFont val="Tahoma"/>
            <family val="2"/>
            <charset val="186"/>
          </rPr>
          <t xml:space="preserve">Ivo+1a administratīvā alga
</t>
        </r>
      </text>
    </comment>
  </commentList>
</comments>
</file>

<file path=xl/sharedStrings.xml><?xml version="1.0" encoding="utf-8"?>
<sst xmlns="http://schemas.openxmlformats.org/spreadsheetml/2006/main" count="90" uniqueCount="83">
  <si>
    <t>Nomas maksas noteikšanas metodika, ja nekustamo īpašumu iznomā publiskai personai, tās iestādei vai kapitālsabiedrībai publiskas funkcijas veikšanai</t>
  </si>
  <si>
    <t>Mēnesī</t>
  </si>
  <si>
    <t>Dienā</t>
  </si>
  <si>
    <t>Stundā par kvm</t>
  </si>
  <si>
    <t>Aktu zāle/ stundā</t>
  </si>
  <si>
    <t>NM =</t>
  </si>
  <si>
    <t>((Tizm/NĪpl + Nizm) x IZNpl)+Zn (ja zeme pieder iznomātājam)</t>
  </si>
  <si>
    <t>, kur</t>
  </si>
  <si>
    <t>Cena par kvm (bez PVN):</t>
  </si>
  <si>
    <t>mēnesī par visu (bez PVN)</t>
  </si>
  <si>
    <t>Cena par kvm (ar PVN):</t>
  </si>
  <si>
    <t>NĪpl</t>
  </si>
  <si>
    <t>tā nekustamā īpašuma kopējā iznomājamā platība, kurā atrodas nomas objekts;</t>
  </si>
  <si>
    <t>IZNpl</t>
  </si>
  <si>
    <t>iznomājamā platība (kvadrātmetri).</t>
  </si>
  <si>
    <t>Nizm</t>
  </si>
  <si>
    <t>netiešās izmaksas gadā uz kvadrātmetru (aprēķina skat 35.rinda);</t>
  </si>
  <si>
    <t>Zn  (ja zeme pieder iznomātājam)</t>
  </si>
  <si>
    <t>(Zemes kadastrālā vērtība*1,5%)/proporciju, bet ne mazāk kā 28 EUR/gadā)/12</t>
  </si>
  <si>
    <t>Tizm</t>
  </si>
  <si>
    <t>tā nekustamā īpašuma tiešās izmaksas gadā, kurā atrodas nomas objekts. Aprēķina saskaņā</t>
  </si>
  <si>
    <t>57. Tā nekustamā īpašuma tiešās izmaksas gadā, kurā atrodas iznomājamais objekts, aprēķina, izmantojot šādu formulu:</t>
  </si>
  <si>
    <t>Tizm = A + Baps + P + N + Apdr + Zn +  C+K/IznP, kur</t>
  </si>
  <si>
    <t>Tizm – attiecīgā nekustamā īpašuma tiešās izmaksas gadā;</t>
  </si>
  <si>
    <t>A</t>
  </si>
  <si>
    <t xml:space="preserve">attiecīgā nekustamā īpašuma apsaimniekošanas pamata pakalpojumu (iekārtu, tai skaitā liftu, un inženiertīklu tehniskā apkope un remonts, ugunsdrošības sistēmu un inventāra </t>
  </si>
  <si>
    <t xml:space="preserve">uzturēšana un remonts, tehniskās apsardzes signalizācijas un videonovērošanas sistēmu apkalpošana un remonts, būves konstruktīvo elementu apsekošana un remonts, teritorijas </t>
  </si>
  <si>
    <t xml:space="preserve">uzkopšana) un apsaimniekošanas papildu pakalpojumu (fiziskā apsardze, telpu uzkopšana, piekļuves kontroles sistēmu apkalpošana, automātiski paceļamo barjeru un vārtu apkalpošana </t>
  </si>
  <si>
    <t xml:space="preserve">un remonts, iekštelpu kosmētiskais remonts, komunālo pakalpojumu līgumu administrēšana un citi pakalpojumi) plānotās izmaksas, plānotās materiālu un ātri nolietojamā inventāra </t>
  </si>
  <si>
    <t xml:space="preserve">izmaksas gadā, kas rodas nekustamā īpašuma iznomātājam attiecīgā nekustamā īpašuma apsaimniekošanā, </t>
  </si>
  <si>
    <t>Baps</t>
  </si>
  <si>
    <t xml:space="preserve">kā arī citas ar tieši iesaistītā personāla plānoto atlīdzību (ņemot vērā iesaistīto darbinieku skaitu un viņu darba laiku iznomājamā objektā gadā) saistītās izmaksas. Apsaimniekošanas </t>
  </si>
  <si>
    <t xml:space="preserve">pamata pakalpojumus nodrošina vai organizē iznomātājs. </t>
  </si>
  <si>
    <t>P</t>
  </si>
  <si>
    <t>to pamatlīdzekļu plānotās uzturēšanas izmaksas, tai skaitā nolietojuma summa gadā, kurus izmanto vai plānots izmantot</t>
  </si>
  <si>
    <t>nekustamā īpašuma un tam piegulošās teritorijas sanitārajā uzkopšanā;</t>
  </si>
  <si>
    <t>N</t>
  </si>
  <si>
    <t>izdevumi plānotajiem kārtējiem vai kapitālajiem remontiem, kas nepieciešami nekustamā īpašuma uzturēšanai un nav iekļauti komponentē "A". Tie nedrīkst pārsniegt 2,5 %</t>
  </si>
  <si>
    <t>no attiecīgā nekustamā īpašuma ēkas atjaunošanas vērtības gadā;</t>
  </si>
  <si>
    <t>Apdr</t>
  </si>
  <si>
    <t>attiecīgā nekustamā īpašuma apdrošināšanas izdevumi gadā;</t>
  </si>
  <si>
    <t>Zn</t>
  </si>
  <si>
    <t>zemes vienības nomas maksa gadā, ja iznomājamais objekts atrodas uz citam īpašniekam piederošas zemes vienības;</t>
  </si>
  <si>
    <t>C</t>
  </si>
  <si>
    <t>pēc pušu vienošanās papildus var iekļaut citas izmaksas.</t>
  </si>
  <si>
    <t>K</t>
  </si>
  <si>
    <t>aizņemtā kapitāla vai pašu ieguldīto līdzekļu izmaksas nekustamā īpašuma attīstības projekta īstenošanai (aizņemtā kapitāla vai pašu ieguldīto līdzekļu atmaksa un aizņemtā kapitāla</t>
  </si>
  <si>
    <t xml:space="preserve">izmaksas (bankas komisija par aizdevumu, resursu rezervācijas izmaksas, bankas aizdevuma procentu maksājumi, procentu likmju izmaiņu riska ierobežošanas izmaksas un citas ar </t>
  </si>
  <si>
    <t xml:space="preserve">aizdevuma atmaksu saistītas izmaksas), tiešās administrācijas izmaksas, kas radušās būvniecības, pirmsprojekta izpētes un projektēšanas laikā, ņemot vērā iznomātāja iesaistīto </t>
  </si>
  <si>
    <t xml:space="preserve">darbinieku skaitu un viņu darba laiku attiecīgā nekustamā īpašuma būvniecības, pirmsprojekta izpētes un projektēšanas procesā). Komponenti nepiemēro, ja ieguldījumi nomas objektā, </t>
  </si>
  <si>
    <t xml:space="preserve">ko iznomā publiskai personai vai tās iestādei, kapitālsabiedrībai vai privātpersonai publiskas funkcijas vai deleģēta valsts pārvaldes uzdevuma veikšanai, tiek finansēti no publiskas </t>
  </si>
  <si>
    <t>personas finanšu līdzekļiem, Eiropas Savienības struktūrfondu vai Kohēzijas fonda līdzekļiem vai citiem ārvalsts finanšu instrumentiem;</t>
  </si>
  <si>
    <t>IznP</t>
  </si>
  <si>
    <t>aizņemtā kapitāla (kredīta saistību) atmaksas ilgums, ja puses nav vienojušās par citu atmaksas ilgumu, vai pašu ieguldīto līdzekļu atmaksas ilgums, kas noteikts, ņemot vērā ēkas</t>
  </si>
  <si>
    <t>lietderīgās lietošanas laiku.</t>
  </si>
  <si>
    <t>Netiešās izmaksas ir daļa no iznomātāja kopējiem administrācijas izdevumiem – nekustamā īpašuma pārvaldīšanas izmaksas. Netiešās izmaksas uz vienu kvadrātmetru gadā aprēķina, izmantojot šādu formulu:</t>
  </si>
  <si>
    <t>Nizm = Adm x k/Kpl, kur</t>
  </si>
  <si>
    <t>Nizm – netiešās izmaksas uz vienu kvadrātmetru gadā</t>
  </si>
  <si>
    <t>Adm</t>
  </si>
  <si>
    <t>iznomātāja administrācijas kopējie plānotie izdevumi gadā vispārējās darbības nodrošināšanai, tai skaitā telpu uzturēšana, nomas izmaksas, kancelejas preču izdevumi, atlīdzība administratīvajiem darbiniekiem (izņemot sētnieku, apkopēju un cita tieši iesaistītā personāla plānoto atlīdzību), pamatlīdzekļu nolietojuma summa gadā un citi plānotie izdevumi, kas nav iekļauti tā nekustamā īpašuma tiešo izmaksu (Tizm) aprēķinā, kurā atrodas nomas objekts;</t>
  </si>
  <si>
    <t>k</t>
  </si>
  <si>
    <t xml:space="preserve"> koeficients (īpatsvars), kas raksturo, kādu daļu no kopējiem administrācijas izdevumiem ir plānots attiecināt uz nekustamo īpašumu pārvaldīšanu. To aprēķina, nekustamo īpašumu pārvaldīšanā iesaistīto darbinieku plānoto atlīdzību (gadā) izdalot ar visos iznomātāja darbības virzienos iesaistīto darbinieku plānoto atlīdzību (gadā);</t>
  </si>
  <si>
    <t>Kpl</t>
  </si>
  <si>
    <t>to nekustamo īpašumu kopējā platība, kas ir iznomātāja pārvaldīšanā</t>
  </si>
  <si>
    <t>Vajadzīgā investīcija/mēnesī:</t>
  </si>
  <si>
    <t>Nomas maksa/ mēnesī bez investīcijas:</t>
  </si>
  <si>
    <t>Kopā:</t>
  </si>
  <si>
    <t>ūdens</t>
  </si>
  <si>
    <t>Apkopēja</t>
  </si>
  <si>
    <t>elektrība</t>
  </si>
  <si>
    <t>EBV</t>
  </si>
  <si>
    <t xml:space="preserve">SIA "PROFILAKSE" - deratizācija. </t>
  </si>
  <si>
    <t>ēkas remonti</t>
  </si>
  <si>
    <t>apsardze</t>
  </si>
  <si>
    <t>EPS, elektrotīkiu uzturēšana</t>
  </si>
  <si>
    <t>Apkures katla apkalpošana</t>
  </si>
  <si>
    <t>Kurināmais</t>
  </si>
  <si>
    <t>Saimniecības preces</t>
  </si>
  <si>
    <t>2i saimnieki</t>
  </si>
  <si>
    <t>viss administratīvais bloks</t>
  </si>
  <si>
    <t xml:space="preserve">      2211</t>
  </si>
  <si>
    <t xml:space="preserve">      2219</t>
  </si>
  <si>
    <t xml:space="preserve">    2310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</si>
</sst>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_-* #,##0_-;\-* #,##0_-;_-* &quot;-&quot;??_-;_-@_-"/>
    <numFmt numFmtId="166" formatCode="_-* #,##0.0_-;\-* #,##0.0_-;_-* &quot;-&quot;??_-;_-@_-"/>
  </numFmts>
  <fonts count="17" x14ac:knownFonts="1">
    <font>
      <sz val="11"/>
      <color theme="1"/>
      <name val="Calibri"/>
      <family val="2"/>
      <scheme val="minor"/>
    </font>
    <font>
      <sz val="11"/>
      <color theme="1"/>
      <name val="Calibri"/>
      <family val="2"/>
      <scheme val="minor"/>
    </font>
    <font>
      <sz val="11"/>
      <color theme="1"/>
      <name val="Calibri"/>
      <family val="2"/>
      <charset val="186"/>
    </font>
    <font>
      <b/>
      <sz val="10"/>
      <color indexed="8"/>
      <name val="Verdana"/>
      <family val="2"/>
      <charset val="186"/>
    </font>
    <font>
      <sz val="11"/>
      <color indexed="8"/>
      <name val="Calibri"/>
      <family val="2"/>
      <charset val="186"/>
    </font>
    <font>
      <sz val="9"/>
      <color indexed="8"/>
      <name val="Verdana"/>
      <family val="2"/>
      <charset val="186"/>
    </font>
    <font>
      <sz val="11"/>
      <color rgb="FFFF0000"/>
      <name val="Calibri"/>
      <family val="2"/>
      <charset val="186"/>
    </font>
    <font>
      <sz val="11"/>
      <name val="Calibri"/>
      <family val="2"/>
      <charset val="186"/>
    </font>
    <font>
      <b/>
      <sz val="11"/>
      <color indexed="8"/>
      <name val="Calibri"/>
      <family val="2"/>
      <charset val="186"/>
    </font>
    <font>
      <sz val="10"/>
      <color indexed="8"/>
      <name val="Calibri"/>
      <family val="2"/>
      <charset val="186"/>
    </font>
    <font>
      <sz val="11"/>
      <color theme="3" tint="0.39997558519241921"/>
      <name val="Calibri"/>
      <family val="2"/>
      <charset val="186"/>
    </font>
    <font>
      <sz val="10"/>
      <name val="Arial"/>
      <family val="2"/>
      <charset val="186"/>
    </font>
    <font>
      <sz val="10"/>
      <color theme="3" tint="0.39997558519241921"/>
      <name val="Arial"/>
      <family val="2"/>
      <charset val="186"/>
    </font>
    <font>
      <b/>
      <sz val="10"/>
      <color theme="3" tint="0.39997558519241921"/>
      <name val="Arial"/>
      <family val="2"/>
      <charset val="186"/>
    </font>
    <font>
      <sz val="8"/>
      <color indexed="8"/>
      <name val="Times New Roman"/>
      <family val="1"/>
    </font>
    <font>
      <b/>
      <sz val="9"/>
      <color indexed="81"/>
      <name val="Tahoma"/>
      <family val="2"/>
      <charset val="186"/>
    </font>
    <font>
      <sz val="9"/>
      <color indexed="81"/>
      <name val="Tahoma"/>
      <family val="2"/>
      <charset val="186"/>
    </font>
  </fonts>
  <fills count="8">
    <fill>
      <patternFill patternType="none"/>
    </fill>
    <fill>
      <patternFill patternType="gray125"/>
    </fill>
    <fill>
      <patternFill patternType="solid">
        <fgColor theme="0" tint="-4.9989318521683403E-2"/>
        <bgColor indexed="64"/>
      </patternFill>
    </fill>
    <fill>
      <patternFill patternType="solid">
        <fgColor indexed="50"/>
        <bgColor indexed="64"/>
      </patternFill>
    </fill>
    <fill>
      <patternFill patternType="solid">
        <fgColor indexed="13"/>
        <bgColor indexed="64"/>
      </patternFill>
    </fill>
    <fill>
      <patternFill patternType="solid">
        <fgColor rgb="FFFFFF00"/>
        <bgColor indexed="64"/>
      </patternFill>
    </fill>
    <fill>
      <patternFill patternType="solid">
        <fgColor indexed="29"/>
        <bgColor indexed="64"/>
      </patternFill>
    </fill>
    <fill>
      <patternFill patternType="solid">
        <fgColor theme="0"/>
        <bgColor indexed="64"/>
      </patternFill>
    </fill>
  </fills>
  <borders count="5">
    <border>
      <left/>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1">
    <xf numFmtId="0" fontId="0" fillId="0" borderId="0" xfId="0"/>
    <xf numFmtId="0" fontId="0" fillId="0" borderId="0" xfId="0" applyFill="1"/>
    <xf numFmtId="0" fontId="0" fillId="2" borderId="0" xfId="0" applyFill="1" applyAlignment="1">
      <alignment wrapText="1"/>
    </xf>
    <xf numFmtId="0" fontId="0" fillId="0" borderId="0" xfId="0" applyAlignment="1">
      <alignment wrapText="1"/>
    </xf>
    <xf numFmtId="165" fontId="4" fillId="3" borderId="0" xfId="1" applyNumberFormat="1" applyFont="1" applyFill="1"/>
    <xf numFmtId="0" fontId="5" fillId="0" borderId="0" xfId="0" applyFont="1" applyFill="1" applyAlignment="1">
      <alignment horizontal="right" vertical="center" indent="1"/>
    </xf>
    <xf numFmtId="0" fontId="0" fillId="0" borderId="0" xfId="0" applyAlignment="1">
      <alignment horizontal="right"/>
    </xf>
    <xf numFmtId="164" fontId="4" fillId="4" borderId="0" xfId="1" applyFont="1" applyFill="1"/>
    <xf numFmtId="164" fontId="4" fillId="0" borderId="0" xfId="1" applyFont="1"/>
    <xf numFmtId="164" fontId="0" fillId="0" borderId="0" xfId="1" applyFont="1"/>
    <xf numFmtId="164" fontId="0" fillId="2" borderId="0" xfId="1" applyFont="1" applyFill="1"/>
    <xf numFmtId="43" fontId="0" fillId="0" borderId="0" xfId="0" applyNumberFormat="1"/>
    <xf numFmtId="43" fontId="0" fillId="4" borderId="0" xfId="0" applyNumberFormat="1" applyFill="1"/>
    <xf numFmtId="0" fontId="6" fillId="0" borderId="0" xfId="0" applyFont="1"/>
    <xf numFmtId="165" fontId="7" fillId="5" borderId="0" xfId="1" applyNumberFormat="1" applyFont="1" applyFill="1"/>
    <xf numFmtId="0" fontId="5" fillId="0" borderId="0" xfId="0" applyFont="1" applyAlignment="1">
      <alignment vertical="center"/>
    </xf>
    <xf numFmtId="165" fontId="4" fillId="0" borderId="0" xfId="1" applyNumberFormat="1" applyFont="1"/>
    <xf numFmtId="9" fontId="4" fillId="0" borderId="0" xfId="2" applyFont="1"/>
    <xf numFmtId="165" fontId="2" fillId="6" borderId="0" xfId="1" applyNumberFormat="1" applyFont="1" applyFill="1"/>
    <xf numFmtId="0" fontId="5" fillId="0" borderId="0" xfId="0" applyFont="1" applyAlignment="1"/>
    <xf numFmtId="166" fontId="4" fillId="5" borderId="0" xfId="1" applyNumberFormat="1" applyFont="1" applyFill="1"/>
    <xf numFmtId="0" fontId="0" fillId="0" borderId="0" xfId="0" applyAlignment="1"/>
    <xf numFmtId="165" fontId="4" fillId="6" borderId="0" xfId="1" applyNumberFormat="1" applyFont="1" applyFill="1"/>
    <xf numFmtId="0" fontId="0" fillId="0" borderId="0" xfId="0" applyAlignment="1">
      <alignment vertical="center"/>
    </xf>
    <xf numFmtId="0" fontId="5" fillId="0" borderId="0" xfId="0" applyFont="1" applyAlignment="1">
      <alignment horizontal="left" vertical="center"/>
    </xf>
    <xf numFmtId="0" fontId="0" fillId="0" borderId="0" xfId="0" applyFill="1" applyAlignment="1">
      <alignment vertical="center"/>
    </xf>
    <xf numFmtId="0" fontId="5" fillId="0" borderId="0" xfId="0" applyFont="1" applyAlignment="1">
      <alignment horizontal="left" vertical="center" indent="1"/>
    </xf>
    <xf numFmtId="165" fontId="4" fillId="5" borderId="0" xfId="1" applyNumberFormat="1" applyFont="1" applyFill="1"/>
    <xf numFmtId="0" fontId="8" fillId="0" borderId="0" xfId="0" applyFont="1"/>
    <xf numFmtId="165" fontId="2" fillId="5" borderId="0" xfId="1" applyNumberFormat="1" applyFont="1" applyFill="1"/>
    <xf numFmtId="0" fontId="0" fillId="0" borderId="0" xfId="0" applyAlignment="1">
      <alignment horizontal="left" wrapText="1"/>
    </xf>
    <xf numFmtId="164" fontId="0" fillId="6" borderId="0" xfId="1" applyFont="1" applyFill="1"/>
    <xf numFmtId="0" fontId="5" fillId="0" borderId="0" xfId="0" applyFont="1"/>
    <xf numFmtId="165" fontId="6" fillId="7" borderId="0" xfId="1" applyNumberFormat="1" applyFont="1" applyFill="1"/>
    <xf numFmtId="0" fontId="5" fillId="0" borderId="0" xfId="0" applyFont="1" applyFill="1" applyAlignment="1">
      <alignment horizontal="left" vertical="center" wrapText="1"/>
    </xf>
    <xf numFmtId="0" fontId="0" fillId="6" borderId="0" xfId="0" applyFill="1"/>
    <xf numFmtId="165" fontId="7" fillId="6" borderId="0" xfId="1" applyNumberFormat="1" applyFont="1" applyFill="1"/>
    <xf numFmtId="165" fontId="0" fillId="0" borderId="0" xfId="1" applyNumberFormat="1" applyFont="1"/>
    <xf numFmtId="0" fontId="0" fillId="0" borderId="3" xfId="0" applyBorder="1"/>
    <xf numFmtId="0" fontId="0" fillId="0" borderId="3" xfId="0" applyBorder="1" applyAlignment="1">
      <alignment horizontal="right"/>
    </xf>
    <xf numFmtId="165" fontId="0" fillId="0" borderId="3" xfId="0" applyNumberFormat="1" applyBorder="1"/>
    <xf numFmtId="165" fontId="0" fillId="0" borderId="0" xfId="0" applyNumberFormat="1"/>
    <xf numFmtId="0" fontId="9" fillId="0" borderId="0" xfId="0" applyFont="1"/>
    <xf numFmtId="165" fontId="10" fillId="0" borderId="0" xfId="1" applyNumberFormat="1" applyFont="1"/>
    <xf numFmtId="0" fontId="11" fillId="0" borderId="0" xfId="0" applyFont="1" applyAlignment="1">
      <alignment horizontal="left"/>
    </xf>
    <xf numFmtId="0" fontId="11" fillId="0" borderId="0" xfId="0" applyFont="1"/>
    <xf numFmtId="0" fontId="9" fillId="0" borderId="0" xfId="0" applyFont="1" applyAlignment="1">
      <alignment horizontal="left"/>
    </xf>
    <xf numFmtId="165" fontId="12" fillId="0" borderId="0" xfId="1" applyNumberFormat="1" applyFont="1" applyAlignment="1">
      <alignment horizontal="left"/>
    </xf>
    <xf numFmtId="165" fontId="13" fillId="0" borderId="0" xfId="1" applyNumberFormat="1" applyFont="1" applyAlignment="1">
      <alignment horizontal="left"/>
    </xf>
    <xf numFmtId="0" fontId="0" fillId="0" borderId="0" xfId="0" applyAlignment="1">
      <alignment horizontal="left"/>
    </xf>
    <xf numFmtId="0" fontId="14" fillId="0" borderId="4" xfId="0" applyNumberFormat="1" applyFont="1" applyFill="1" applyBorder="1" applyAlignment="1" applyProtection="1">
      <alignment horizontal="left" wrapText="1"/>
    </xf>
    <xf numFmtId="0" fontId="14" fillId="0" borderId="0" xfId="0" applyNumberFormat="1" applyFont="1" applyFill="1" applyBorder="1" applyAlignment="1" applyProtection="1">
      <alignment horizontal="left" wrapText="1"/>
    </xf>
    <xf numFmtId="0" fontId="10" fillId="0" borderId="0" xfId="0" applyFont="1"/>
    <xf numFmtId="0" fontId="5" fillId="0" borderId="0" xfId="0" applyFont="1" applyAlignment="1">
      <alignment horizontal="left" vertical="center" wrapText="1"/>
    </xf>
    <xf numFmtId="0" fontId="5" fillId="5" borderId="0" xfId="0" applyFont="1" applyFill="1" applyAlignment="1">
      <alignment horizontal="left" vertical="center" wrapText="1"/>
    </xf>
    <xf numFmtId="0" fontId="9" fillId="0" borderId="0" xfId="0" applyFont="1" applyAlignment="1">
      <alignment horizontal="left"/>
    </xf>
    <xf numFmtId="0" fontId="0" fillId="0" borderId="0" xfId="0" applyAlignment="1">
      <alignment horizontal="left" wrapText="1"/>
    </xf>
    <xf numFmtId="0" fontId="3" fillId="0" borderId="0" xfId="0" applyFont="1" applyAlignment="1">
      <alignment horizontal="center" wrapText="1"/>
    </xf>
    <xf numFmtId="0" fontId="5" fillId="0" borderId="1" xfId="0" applyFont="1" applyFill="1" applyBorder="1" applyAlignment="1">
      <alignment horizontal="center" vertical="center"/>
    </xf>
    <xf numFmtId="0" fontId="5" fillId="0" borderId="0" xfId="0" applyFont="1" applyFill="1" applyAlignment="1">
      <alignment horizontal="left" vertical="center" indent="1"/>
    </xf>
    <xf numFmtId="0" fontId="5" fillId="0" borderId="2" xfId="0" applyFont="1" applyFill="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723900</xdr:colOff>
      <xdr:row>22</xdr:row>
      <xdr:rowOff>0</xdr:rowOff>
    </xdr:from>
    <xdr:to>
      <xdr:col>0</xdr:col>
      <xdr:colOff>771525</xdr:colOff>
      <xdr:row>28</xdr:row>
      <xdr:rowOff>152400</xdr:rowOff>
    </xdr:to>
    <xdr:sp macro="" textlink="">
      <xdr:nvSpPr>
        <xdr:cNvPr id="2" name="Kreisā figūriekava 1">
          <a:extLst>
            <a:ext uri="{FF2B5EF4-FFF2-40B4-BE49-F238E27FC236}">
              <a16:creationId xmlns:a16="http://schemas.microsoft.com/office/drawing/2014/main" id="{98118332-0D3F-4FA5-AB9D-68B71947D544}"/>
            </a:ext>
          </a:extLst>
        </xdr:cNvPr>
        <xdr:cNvSpPr/>
      </xdr:nvSpPr>
      <xdr:spPr>
        <a:xfrm>
          <a:off x="723900" y="4937760"/>
          <a:ext cx="50165" cy="124968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lv-LV"/>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vo.Berzins\AppData\Local\Microsoft\Windows\INetCache\Content.Outlook\GIFB9CCO\Nomas_maksa_Gaujas16_0409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ktu_zale"/>
      <sheetName val="Policija"/>
      <sheetName val="Adazu_udens"/>
      <sheetName val="Adazu_namsaimnieks"/>
      <sheetName val="AGD"/>
      <sheetName val="Tame_2017_2018"/>
    </sheetNames>
    <sheetDataSet>
      <sheetData sheetId="0"/>
      <sheetData sheetId="1"/>
      <sheetData sheetId="2"/>
      <sheetData sheetId="3"/>
      <sheetData sheetId="4"/>
      <sheetData sheetId="5">
        <row r="29">
          <cell r="C29">
            <v>987.07999999999993</v>
          </cell>
        </row>
        <row r="30">
          <cell r="C30">
            <v>287.90999999999997</v>
          </cell>
        </row>
        <row r="32">
          <cell r="C32">
            <v>439</v>
          </cell>
        </row>
        <row r="33">
          <cell r="C33">
            <v>4760.18</v>
          </cell>
        </row>
        <row r="34">
          <cell r="C34">
            <v>1848.3600000000001</v>
          </cell>
        </row>
        <row r="36">
          <cell r="C36">
            <v>868.7</v>
          </cell>
        </row>
        <row r="38">
          <cell r="C38">
            <v>5967.03</v>
          </cell>
        </row>
        <row r="39">
          <cell r="C39">
            <v>970.69</v>
          </cell>
        </row>
        <row r="40">
          <cell r="C40">
            <v>2374.12</v>
          </cell>
        </row>
        <row r="41">
          <cell r="C41">
            <v>87</v>
          </cell>
        </row>
        <row r="42">
          <cell r="C42">
            <v>464.64</v>
          </cell>
        </row>
        <row r="44">
          <cell r="C44">
            <v>0</v>
          </cell>
        </row>
        <row r="46">
          <cell r="C46">
            <v>77.16</v>
          </cell>
        </row>
        <row r="49">
          <cell r="C49">
            <v>8908.02</v>
          </cell>
        </row>
        <row r="50">
          <cell r="C50">
            <v>878.86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0"/>
  <sheetViews>
    <sheetView tabSelected="1" workbookViewId="0">
      <selection activeCell="I31" sqref="I31"/>
    </sheetView>
  </sheetViews>
  <sheetFormatPr defaultRowHeight="15" x14ac:dyDescent="0.25"/>
  <cols>
    <col min="1" max="1" width="15.5703125" customWidth="1"/>
    <col min="4" max="4" width="24.85546875" customWidth="1"/>
    <col min="7" max="7" width="14.28515625" customWidth="1"/>
    <col min="11" max="11" width="11.42578125" bestFit="1" customWidth="1"/>
  </cols>
  <sheetData>
    <row r="1" spans="1:19" ht="30" customHeight="1" x14ac:dyDescent="0.25">
      <c r="A1" s="57" t="s">
        <v>0</v>
      </c>
      <c r="B1" s="57"/>
      <c r="C1" s="57"/>
      <c r="D1" s="57"/>
      <c r="E1" s="57"/>
      <c r="F1" s="57"/>
      <c r="G1" s="57"/>
      <c r="H1" s="57"/>
      <c r="I1" s="57"/>
      <c r="J1" s="57"/>
      <c r="K1" s="57"/>
      <c r="L1" s="57"/>
      <c r="M1" s="57"/>
      <c r="N1" s="57"/>
      <c r="O1" s="57"/>
    </row>
    <row r="2" spans="1:19" ht="45" x14ac:dyDescent="0.25">
      <c r="C2" s="1"/>
      <c r="D2" s="1"/>
      <c r="E2" s="1"/>
      <c r="F2" s="1"/>
      <c r="G2" s="1"/>
      <c r="H2" s="1"/>
      <c r="N2" t="s">
        <v>1</v>
      </c>
      <c r="O2" t="s">
        <v>2</v>
      </c>
      <c r="P2" s="2" t="s">
        <v>3</v>
      </c>
      <c r="R2" s="3" t="s">
        <v>4</v>
      </c>
      <c r="S2" s="3"/>
    </row>
    <row r="3" spans="1:19" ht="15.75" thickBot="1" x14ac:dyDescent="0.3">
      <c r="B3" s="4">
        <f>(((A14/B6+B10)*B8)+B12)/12</f>
        <v>843.03391008175277</v>
      </c>
      <c r="C3" s="5" t="s">
        <v>5</v>
      </c>
      <c r="D3" s="58" t="s">
        <v>6</v>
      </c>
      <c r="E3" s="58"/>
      <c r="F3" s="58"/>
      <c r="G3" s="58"/>
      <c r="H3" s="59" t="s">
        <v>7</v>
      </c>
      <c r="K3" s="6" t="s">
        <v>8</v>
      </c>
      <c r="L3" s="7">
        <f>B3/B8</f>
        <v>4.1837911170310313</v>
      </c>
      <c r="N3" s="8">
        <f>L3</f>
        <v>4.1837911170310313</v>
      </c>
      <c r="O3" s="9">
        <f>N3/20</f>
        <v>0.20918955585155158</v>
      </c>
      <c r="P3" s="10">
        <f>O3/8</f>
        <v>2.6148694481443947E-2</v>
      </c>
      <c r="R3" s="11">
        <f>B8*P3-0.01</f>
        <v>5.2589619380109554</v>
      </c>
      <c r="S3" s="9"/>
    </row>
    <row r="4" spans="1:19" x14ac:dyDescent="0.25">
      <c r="B4" s="6" t="s">
        <v>9</v>
      </c>
      <c r="C4" s="5"/>
      <c r="D4" s="60">
        <v>12</v>
      </c>
      <c r="E4" s="60"/>
      <c r="F4" s="60"/>
      <c r="G4" s="60"/>
      <c r="H4" s="59"/>
      <c r="K4" s="6" t="s">
        <v>10</v>
      </c>
      <c r="L4" s="12">
        <f>L3*1.21</f>
        <v>5.0623872516075474</v>
      </c>
      <c r="N4" s="9">
        <f>N3*1.21</f>
        <v>5.0623872516075474</v>
      </c>
      <c r="O4" s="9">
        <f>O3*1.21</f>
        <v>0.25311936258037743</v>
      </c>
      <c r="P4" s="10">
        <f>O4/8</f>
        <v>3.1639920322547178E-2</v>
      </c>
      <c r="R4" s="11">
        <f>R3*1.21</f>
        <v>6.3633439449932556</v>
      </c>
    </row>
    <row r="5" spans="1:19" x14ac:dyDescent="0.25">
      <c r="C5" s="1"/>
      <c r="D5" s="1"/>
      <c r="E5" s="1"/>
    </row>
    <row r="6" spans="1:19" x14ac:dyDescent="0.25">
      <c r="A6" s="13"/>
      <c r="B6" s="14">
        <v>986.7</v>
      </c>
      <c r="C6" t="s">
        <v>11</v>
      </c>
      <c r="D6" s="15" t="s">
        <v>12</v>
      </c>
    </row>
    <row r="7" spans="1:19" x14ac:dyDescent="0.25">
      <c r="B7" s="16"/>
      <c r="D7" s="15"/>
    </row>
    <row r="8" spans="1:19" x14ac:dyDescent="0.25">
      <c r="A8" s="17">
        <f>B8/B6</f>
        <v>0.20421607378129117</v>
      </c>
      <c r="B8" s="18">
        <v>201.5</v>
      </c>
      <c r="C8" t="s">
        <v>13</v>
      </c>
      <c r="D8" s="19" t="s">
        <v>14</v>
      </c>
      <c r="E8" s="19"/>
    </row>
    <row r="9" spans="1:19" x14ac:dyDescent="0.25">
      <c r="B9" s="16"/>
      <c r="D9" s="15"/>
    </row>
    <row r="10" spans="1:19" x14ac:dyDescent="0.25">
      <c r="B10" s="20">
        <f>A47</f>
        <v>18.452063103957503</v>
      </c>
      <c r="C10" t="s">
        <v>15</v>
      </c>
      <c r="D10" s="19" t="s">
        <v>16</v>
      </c>
    </row>
    <row r="11" spans="1:19" ht="27.75" customHeight="1" x14ac:dyDescent="0.25">
      <c r="C11" s="19"/>
    </row>
    <row r="12" spans="1:19" ht="27.75" customHeight="1" x14ac:dyDescent="0.25">
      <c r="B12" s="20">
        <v>28</v>
      </c>
      <c r="C12" s="3" t="s">
        <v>17</v>
      </c>
      <c r="D12" s="21" t="s">
        <v>18</v>
      </c>
    </row>
    <row r="13" spans="1:19" x14ac:dyDescent="0.25">
      <c r="C13" s="19"/>
    </row>
    <row r="14" spans="1:19" x14ac:dyDescent="0.25">
      <c r="A14" s="22">
        <v>31194</v>
      </c>
      <c r="B14" t="s">
        <v>19</v>
      </c>
      <c r="C14" t="s">
        <v>20</v>
      </c>
    </row>
    <row r="16" spans="1:19" x14ac:dyDescent="0.25">
      <c r="D16" s="15" t="s">
        <v>21</v>
      </c>
    </row>
    <row r="17" spans="1:18" x14ac:dyDescent="0.25">
      <c r="D17" s="23"/>
    </row>
    <row r="18" spans="1:18" x14ac:dyDescent="0.25">
      <c r="D18" s="24" t="s">
        <v>22</v>
      </c>
    </row>
    <row r="19" spans="1:18" x14ac:dyDescent="0.25">
      <c r="D19" s="25"/>
    </row>
    <row r="20" spans="1:18" x14ac:dyDescent="0.25">
      <c r="D20" s="26" t="s">
        <v>23</v>
      </c>
    </row>
    <row r="23" spans="1:18" x14ac:dyDescent="0.25">
      <c r="B23" s="27">
        <v>13372</v>
      </c>
      <c r="C23" t="s">
        <v>24</v>
      </c>
      <c r="D23" s="56" t="s">
        <v>25</v>
      </c>
      <c r="E23" s="56"/>
      <c r="F23" s="56"/>
      <c r="G23" s="56"/>
      <c r="H23" s="56"/>
      <c r="I23" s="56"/>
      <c r="J23" s="56"/>
      <c r="K23" s="56"/>
      <c r="L23" s="56"/>
      <c r="M23" s="56"/>
      <c r="N23" s="56"/>
      <c r="O23" s="56"/>
      <c r="P23" s="56"/>
      <c r="Q23" s="56"/>
      <c r="R23" s="56"/>
    </row>
    <row r="24" spans="1:18" x14ac:dyDescent="0.25">
      <c r="B24" s="27"/>
      <c r="D24" s="56" t="s">
        <v>26</v>
      </c>
      <c r="E24" s="56"/>
      <c r="F24" s="56"/>
      <c r="G24" s="56"/>
      <c r="H24" s="56"/>
      <c r="I24" s="56"/>
      <c r="J24" s="56"/>
      <c r="K24" s="56"/>
      <c r="L24" s="56"/>
      <c r="M24" s="56"/>
      <c r="N24" s="56"/>
      <c r="O24" s="56"/>
      <c r="P24" s="56"/>
      <c r="Q24" s="56"/>
      <c r="R24" s="56"/>
    </row>
    <row r="25" spans="1:18" x14ac:dyDescent="0.25">
      <c r="A25" s="28"/>
      <c r="B25" s="27"/>
      <c r="D25" s="56" t="s">
        <v>27</v>
      </c>
      <c r="E25" s="56"/>
      <c r="F25" s="56"/>
      <c r="G25" s="56"/>
      <c r="H25" s="56"/>
      <c r="I25" s="56"/>
      <c r="J25" s="56"/>
      <c r="K25" s="56"/>
      <c r="L25" s="56"/>
      <c r="M25" s="56"/>
      <c r="N25" s="56"/>
      <c r="O25" s="56"/>
      <c r="P25" s="56"/>
      <c r="Q25" s="56"/>
      <c r="R25" s="56"/>
    </row>
    <row r="26" spans="1:18" x14ac:dyDescent="0.25">
      <c r="A26" s="28" t="s">
        <v>24</v>
      </c>
      <c r="B26" s="27"/>
      <c r="D26" s="56" t="s">
        <v>28</v>
      </c>
      <c r="E26" s="56"/>
      <c r="F26" s="56"/>
      <c r="G26" s="56"/>
      <c r="H26" s="56"/>
      <c r="I26" s="56"/>
      <c r="J26" s="56"/>
      <c r="K26" s="56"/>
      <c r="L26" s="56"/>
      <c r="M26" s="56"/>
      <c r="N26" s="56"/>
      <c r="O26" s="56"/>
      <c r="P26" s="56"/>
      <c r="Q26" s="56"/>
      <c r="R26" s="56"/>
    </row>
    <row r="27" spans="1:18" x14ac:dyDescent="0.25">
      <c r="B27" s="16"/>
      <c r="D27" s="56" t="s">
        <v>29</v>
      </c>
      <c r="E27" s="56"/>
      <c r="F27" s="56"/>
      <c r="G27" s="56"/>
      <c r="H27" s="56"/>
      <c r="I27" s="56"/>
      <c r="J27" s="56"/>
      <c r="K27" s="56"/>
      <c r="L27" s="56"/>
      <c r="M27" s="56"/>
      <c r="N27" s="56"/>
      <c r="O27" s="56"/>
      <c r="P27" s="56"/>
      <c r="Q27" s="56"/>
      <c r="R27" s="56"/>
    </row>
    <row r="28" spans="1:18" x14ac:dyDescent="0.25">
      <c r="B28" s="29">
        <f>K71</f>
        <v>17734.942799999997</v>
      </c>
      <c r="C28" t="s">
        <v>30</v>
      </c>
      <c r="D28" s="56" t="s">
        <v>31</v>
      </c>
      <c r="E28" s="56"/>
      <c r="F28" s="56"/>
      <c r="G28" s="56"/>
      <c r="H28" s="56"/>
      <c r="I28" s="56"/>
      <c r="J28" s="56"/>
      <c r="K28" s="56"/>
      <c r="L28" s="56"/>
      <c r="M28" s="56"/>
      <c r="N28" s="56"/>
      <c r="O28" s="56"/>
      <c r="P28" s="56"/>
      <c r="Q28" s="56"/>
      <c r="R28" s="56"/>
    </row>
    <row r="29" spans="1:18" x14ac:dyDescent="0.25">
      <c r="B29" s="16"/>
      <c r="D29" t="s">
        <v>32</v>
      </c>
    </row>
    <row r="30" spans="1:18" x14ac:dyDescent="0.25">
      <c r="B30" s="29">
        <v>0</v>
      </c>
      <c r="C30" t="s">
        <v>33</v>
      </c>
      <c r="D30" t="s">
        <v>34</v>
      </c>
    </row>
    <row r="31" spans="1:18" x14ac:dyDescent="0.25">
      <c r="B31" s="16"/>
      <c r="D31" t="s">
        <v>35</v>
      </c>
    </row>
    <row r="32" spans="1:18" x14ac:dyDescent="0.25">
      <c r="B32" s="29">
        <v>0</v>
      </c>
      <c r="C32" t="s">
        <v>36</v>
      </c>
      <c r="D32" t="s">
        <v>37</v>
      </c>
    </row>
    <row r="33" spans="1:18" x14ac:dyDescent="0.25">
      <c r="B33" s="16"/>
      <c r="D33" t="s">
        <v>38</v>
      </c>
    </row>
    <row r="34" spans="1:18" x14ac:dyDescent="0.25">
      <c r="A34" s="28" t="s">
        <v>24</v>
      </c>
      <c r="B34" s="14">
        <f>[1]Tame_2017_2018!C41</f>
        <v>87</v>
      </c>
      <c r="C34" t="s">
        <v>39</v>
      </c>
      <c r="D34" t="s">
        <v>40</v>
      </c>
    </row>
    <row r="35" spans="1:18" x14ac:dyDescent="0.25">
      <c r="B35" s="14">
        <v>0</v>
      </c>
      <c r="C35" t="s">
        <v>41</v>
      </c>
      <c r="D35" t="s">
        <v>42</v>
      </c>
    </row>
    <row r="36" spans="1:18" x14ac:dyDescent="0.25">
      <c r="B36" s="14">
        <v>0</v>
      </c>
      <c r="C36" t="s">
        <v>43</v>
      </c>
      <c r="D36" t="s">
        <v>44</v>
      </c>
    </row>
    <row r="37" spans="1:18" ht="15" customHeight="1" x14ac:dyDescent="0.25">
      <c r="B37" s="22">
        <v>0</v>
      </c>
      <c r="C37" t="s">
        <v>45</v>
      </c>
      <c r="D37" s="56" t="s">
        <v>46</v>
      </c>
      <c r="E37" s="56"/>
      <c r="F37" s="56"/>
      <c r="G37" s="56"/>
      <c r="H37" s="56"/>
      <c r="I37" s="56"/>
      <c r="J37" s="56"/>
      <c r="K37" s="56"/>
      <c r="L37" s="56"/>
      <c r="M37" s="56"/>
      <c r="N37" s="56"/>
      <c r="O37" s="56"/>
      <c r="P37" s="56"/>
      <c r="Q37" s="56"/>
      <c r="R37" s="56"/>
    </row>
    <row r="38" spans="1:18" ht="15" customHeight="1" x14ac:dyDescent="0.25">
      <c r="B38" s="22"/>
      <c r="D38" s="56" t="s">
        <v>47</v>
      </c>
      <c r="E38" s="56"/>
      <c r="F38" s="56"/>
      <c r="G38" s="56"/>
      <c r="H38" s="56"/>
      <c r="I38" s="56"/>
      <c r="J38" s="56"/>
      <c r="K38" s="56"/>
      <c r="L38" s="56"/>
      <c r="M38" s="56"/>
      <c r="N38" s="56"/>
      <c r="O38" s="56"/>
      <c r="P38" s="56"/>
      <c r="Q38" s="56"/>
      <c r="R38" s="56"/>
    </row>
    <row r="39" spans="1:18" ht="15" customHeight="1" x14ac:dyDescent="0.25">
      <c r="B39" s="22"/>
      <c r="D39" s="56" t="s">
        <v>48</v>
      </c>
      <c r="E39" s="56"/>
      <c r="F39" s="56"/>
      <c r="G39" s="56"/>
      <c r="H39" s="56"/>
      <c r="I39" s="56"/>
      <c r="J39" s="56"/>
      <c r="K39" s="56"/>
      <c r="L39" s="56"/>
      <c r="M39" s="56"/>
      <c r="N39" s="56"/>
      <c r="O39" s="56"/>
      <c r="P39" s="56"/>
      <c r="Q39" s="56"/>
      <c r="R39" s="56"/>
    </row>
    <row r="40" spans="1:18" ht="15" customHeight="1" x14ac:dyDescent="0.25">
      <c r="B40" s="22"/>
      <c r="D40" s="56" t="s">
        <v>49</v>
      </c>
      <c r="E40" s="56"/>
      <c r="F40" s="56"/>
      <c r="G40" s="56"/>
      <c r="H40" s="56"/>
      <c r="I40" s="56"/>
      <c r="J40" s="56"/>
      <c r="K40" s="56"/>
      <c r="L40" s="56"/>
      <c r="M40" s="56"/>
      <c r="N40" s="56"/>
      <c r="O40" s="56"/>
      <c r="P40" s="56"/>
      <c r="Q40" s="56"/>
      <c r="R40" s="56"/>
    </row>
    <row r="41" spans="1:18" ht="15" customHeight="1" x14ac:dyDescent="0.25">
      <c r="B41" s="22"/>
      <c r="D41" s="56" t="s">
        <v>50</v>
      </c>
      <c r="E41" s="56"/>
      <c r="F41" s="56"/>
      <c r="G41" s="56"/>
      <c r="H41" s="56"/>
      <c r="I41" s="56"/>
      <c r="J41" s="56"/>
      <c r="K41" s="56"/>
      <c r="L41" s="56"/>
      <c r="M41" s="56"/>
      <c r="N41" s="56"/>
      <c r="O41" s="56"/>
      <c r="P41" s="56"/>
      <c r="Q41" s="56"/>
      <c r="R41" s="56"/>
    </row>
    <row r="42" spans="1:18" ht="15" customHeight="1" x14ac:dyDescent="0.25">
      <c r="B42" s="22"/>
      <c r="D42" s="56" t="s">
        <v>51</v>
      </c>
      <c r="E42" s="56"/>
      <c r="F42" s="56"/>
      <c r="G42" s="56"/>
      <c r="H42" s="56"/>
      <c r="I42" s="56"/>
      <c r="J42" s="56"/>
      <c r="K42" s="56"/>
      <c r="L42" s="56"/>
      <c r="M42" s="56"/>
      <c r="N42" s="56"/>
      <c r="O42" s="56"/>
      <c r="P42" s="56"/>
      <c r="Q42" s="56"/>
      <c r="R42" s="56"/>
    </row>
    <row r="43" spans="1:18" ht="15" customHeight="1" x14ac:dyDescent="0.25">
      <c r="B43" s="22">
        <v>1</v>
      </c>
      <c r="C43" t="s">
        <v>52</v>
      </c>
      <c r="D43" s="56" t="s">
        <v>53</v>
      </c>
      <c r="E43" s="56"/>
      <c r="F43" s="56"/>
      <c r="G43" s="56"/>
      <c r="H43" s="56"/>
      <c r="I43" s="56"/>
      <c r="J43" s="56"/>
      <c r="K43" s="56"/>
      <c r="L43" s="56"/>
      <c r="M43" s="56"/>
      <c r="N43" s="56"/>
      <c r="O43" s="56"/>
      <c r="P43" s="56"/>
      <c r="Q43" s="56"/>
      <c r="R43" s="56"/>
    </row>
    <row r="44" spans="1:18" ht="30" x14ac:dyDescent="0.25">
      <c r="B44" s="22"/>
      <c r="D44" s="30" t="s">
        <v>54</v>
      </c>
      <c r="E44" s="30"/>
      <c r="F44" s="30"/>
      <c r="G44" s="30"/>
      <c r="H44" s="30"/>
      <c r="I44" s="30"/>
      <c r="J44" s="30"/>
      <c r="K44" s="30"/>
      <c r="L44" s="30"/>
      <c r="M44" s="30"/>
      <c r="N44" s="30"/>
      <c r="O44" s="30"/>
      <c r="P44" s="30"/>
      <c r="Q44" s="30"/>
      <c r="R44" s="30"/>
    </row>
    <row r="47" spans="1:18" ht="24" customHeight="1" x14ac:dyDescent="0.25">
      <c r="A47" s="31">
        <f>B53*B55/B57</f>
        <v>18.452063103957503</v>
      </c>
      <c r="B47" t="s">
        <v>15</v>
      </c>
      <c r="C47" s="53" t="s">
        <v>55</v>
      </c>
      <c r="D47" s="53"/>
      <c r="E47" s="53"/>
      <c r="F47" s="53"/>
      <c r="G47" s="53"/>
      <c r="H47" s="53"/>
      <c r="I47" s="53"/>
      <c r="J47" s="53"/>
      <c r="K47" s="53"/>
      <c r="L47" s="53"/>
      <c r="M47" s="53"/>
      <c r="N47" s="53"/>
      <c r="O47" s="53"/>
      <c r="P47" s="53"/>
      <c r="Q47" s="53"/>
    </row>
    <row r="49" spans="1:17" x14ac:dyDescent="0.25">
      <c r="E49" s="32" t="s">
        <v>56</v>
      </c>
    </row>
    <row r="51" spans="1:17" x14ac:dyDescent="0.25">
      <c r="E51" s="32" t="s">
        <v>57</v>
      </c>
    </row>
    <row r="53" spans="1:17" ht="45.75" customHeight="1" x14ac:dyDescent="0.25">
      <c r="A53" s="33"/>
      <c r="B53" s="18">
        <f>C83</f>
        <v>52189.341200000003</v>
      </c>
      <c r="C53" t="s">
        <v>58</v>
      </c>
      <c r="D53" s="53" t="s">
        <v>59</v>
      </c>
      <c r="E53" s="53"/>
      <c r="F53" s="53"/>
      <c r="G53" s="53"/>
      <c r="H53" s="53"/>
      <c r="I53" s="53"/>
      <c r="J53" s="53"/>
      <c r="K53" s="53"/>
      <c r="L53" s="53"/>
      <c r="M53" s="53"/>
      <c r="N53" s="53"/>
      <c r="O53" s="53"/>
      <c r="P53" s="53"/>
      <c r="Q53" s="53"/>
    </row>
    <row r="54" spans="1:17" x14ac:dyDescent="0.25">
      <c r="A54" s="1"/>
      <c r="B54" s="1"/>
      <c r="C54" s="1"/>
      <c r="D54" s="34"/>
      <c r="E54" s="34"/>
      <c r="F54" s="34"/>
      <c r="G54" s="34"/>
      <c r="H54" s="34"/>
      <c r="I54" s="34"/>
      <c r="J54" s="34"/>
      <c r="K54" s="34"/>
      <c r="L54" s="34"/>
      <c r="M54" s="34"/>
      <c r="N54" s="34"/>
      <c r="O54" s="34"/>
      <c r="P54" s="34"/>
      <c r="Q54" s="34"/>
    </row>
    <row r="55" spans="1:17" ht="61.5" customHeight="1" x14ac:dyDescent="0.25">
      <c r="B55" s="35">
        <f>C86</f>
        <v>0.34885764499121263</v>
      </c>
      <c r="C55" t="s">
        <v>60</v>
      </c>
      <c r="D55" s="54" t="s">
        <v>61</v>
      </c>
      <c r="E55" s="54"/>
      <c r="F55" s="54"/>
      <c r="G55" s="54"/>
      <c r="H55" s="54"/>
      <c r="I55" s="54"/>
      <c r="J55" s="54"/>
      <c r="K55" s="54"/>
      <c r="L55" s="54"/>
      <c r="M55" s="54"/>
      <c r="N55" s="54"/>
      <c r="O55" s="54"/>
      <c r="P55" s="54"/>
      <c r="Q55" s="54"/>
    </row>
    <row r="57" spans="1:17" x14ac:dyDescent="0.25">
      <c r="B57" s="36">
        <f>B6</f>
        <v>986.7</v>
      </c>
      <c r="C57" t="s">
        <v>62</v>
      </c>
      <c r="D57" s="32" t="s">
        <v>63</v>
      </c>
    </row>
    <row r="60" spans="1:17" x14ac:dyDescent="0.25">
      <c r="B60" s="6" t="s">
        <v>64</v>
      </c>
      <c r="C60" s="37">
        <v>0</v>
      </c>
    </row>
    <row r="61" spans="1:17" x14ac:dyDescent="0.25">
      <c r="A61" s="38"/>
      <c r="B61" s="39" t="s">
        <v>65</v>
      </c>
      <c r="C61" s="40">
        <v>0</v>
      </c>
    </row>
    <row r="62" spans="1:17" x14ac:dyDescent="0.25">
      <c r="B62" t="s">
        <v>66</v>
      </c>
      <c r="C62" s="41">
        <f>C60+C61</f>
        <v>0</v>
      </c>
    </row>
    <row r="63" spans="1:17" x14ac:dyDescent="0.25">
      <c r="C63" s="42"/>
      <c r="D63" s="42"/>
      <c r="E63" s="42"/>
      <c r="F63" s="42"/>
    </row>
    <row r="64" spans="1:17" x14ac:dyDescent="0.25">
      <c r="C64" s="42"/>
      <c r="D64" s="42"/>
      <c r="E64" s="42"/>
      <c r="F64" s="42"/>
    </row>
    <row r="65" spans="2:12" x14ac:dyDescent="0.25">
      <c r="B65">
        <v>2222</v>
      </c>
      <c r="C65" s="43">
        <f>[1]Tame_2017_2018!C32</f>
        <v>439</v>
      </c>
      <c r="D65" s="44" t="s">
        <v>67</v>
      </c>
      <c r="J65" s="42" t="s">
        <v>68</v>
      </c>
      <c r="K65" s="37">
        <f>(1482*0.5+450)*12*1.2409</f>
        <v>17734.942799999997</v>
      </c>
      <c r="L65" s="37"/>
    </row>
    <row r="66" spans="2:12" x14ac:dyDescent="0.25">
      <c r="B66">
        <v>2223</v>
      </c>
      <c r="C66" s="43">
        <f>[1]Tame_2017_2018!C33</f>
        <v>4760.18</v>
      </c>
      <c r="D66" s="45" t="s">
        <v>69</v>
      </c>
      <c r="K66" s="37"/>
      <c r="L66" s="37"/>
    </row>
    <row r="67" spans="2:12" x14ac:dyDescent="0.25">
      <c r="B67">
        <v>2224</v>
      </c>
      <c r="C67" s="43">
        <f>[1]Tame_2017_2018!C34</f>
        <v>1848.3600000000001</v>
      </c>
      <c r="D67" s="46" t="s">
        <v>70</v>
      </c>
      <c r="K67" s="37"/>
      <c r="L67" s="37"/>
    </row>
    <row r="68" spans="2:12" x14ac:dyDescent="0.25">
      <c r="B68">
        <v>2239</v>
      </c>
      <c r="C68" s="47">
        <f>[1]Tame_2017_2018!C36</f>
        <v>868.7</v>
      </c>
      <c r="D68" s="46" t="s">
        <v>71</v>
      </c>
      <c r="J68" s="42"/>
      <c r="K68" s="37"/>
      <c r="L68" s="37"/>
    </row>
    <row r="69" spans="2:12" x14ac:dyDescent="0.25">
      <c r="B69">
        <v>2241</v>
      </c>
      <c r="C69" s="47">
        <f>[1]Tame_2017_2018!C38</f>
        <v>5967.03</v>
      </c>
      <c r="D69" s="46" t="s">
        <v>72</v>
      </c>
      <c r="J69" s="42"/>
      <c r="K69" s="37"/>
      <c r="L69" s="37"/>
    </row>
    <row r="70" spans="2:12" x14ac:dyDescent="0.25">
      <c r="B70">
        <v>2243</v>
      </c>
      <c r="C70" s="47">
        <f>[1]Tame_2017_2018!C39</f>
        <v>970.69</v>
      </c>
      <c r="D70" s="46" t="s">
        <v>73</v>
      </c>
      <c r="J70" s="42"/>
      <c r="K70" s="37"/>
      <c r="L70" s="37"/>
    </row>
    <row r="71" spans="2:12" x14ac:dyDescent="0.25">
      <c r="B71">
        <v>2244</v>
      </c>
      <c r="C71" s="47">
        <f>[1]Tame_2017_2018!C40</f>
        <v>2374.12</v>
      </c>
      <c r="D71" s="46" t="s">
        <v>74</v>
      </c>
      <c r="K71" s="37">
        <f>SUM(K65:K68)</f>
        <v>17734.942799999997</v>
      </c>
      <c r="L71" s="37"/>
    </row>
    <row r="72" spans="2:12" x14ac:dyDescent="0.25">
      <c r="B72">
        <v>2249</v>
      </c>
      <c r="C72" s="47">
        <f>[1]Tame_2017_2018!C42</f>
        <v>464.64</v>
      </c>
      <c r="D72" s="46" t="s">
        <v>75</v>
      </c>
      <c r="K72" s="37"/>
    </row>
    <row r="73" spans="2:12" x14ac:dyDescent="0.25">
      <c r="B73">
        <v>2279</v>
      </c>
      <c r="C73" s="47">
        <f>[1]Tame_2017_2018!C44</f>
        <v>0</v>
      </c>
      <c r="D73" s="46"/>
      <c r="K73" s="37"/>
    </row>
    <row r="74" spans="2:12" x14ac:dyDescent="0.25">
      <c r="B74">
        <v>2321</v>
      </c>
      <c r="C74" s="47">
        <f>[1]Tame_2017_2018!C49</f>
        <v>8908.02</v>
      </c>
      <c r="D74" s="46" t="s">
        <v>76</v>
      </c>
      <c r="K74" s="37"/>
    </row>
    <row r="75" spans="2:12" x14ac:dyDescent="0.25">
      <c r="B75">
        <v>2350</v>
      </c>
      <c r="C75" s="47">
        <f>[1]Tame_2017_2018!C50</f>
        <v>878.86</v>
      </c>
      <c r="D75" s="46" t="s">
        <v>77</v>
      </c>
      <c r="J75" t="s">
        <v>58</v>
      </c>
      <c r="K75" s="37">
        <f>(1482*2+450)*12*1.2409</f>
        <v>50837.191199999994</v>
      </c>
    </row>
    <row r="76" spans="2:12" x14ac:dyDescent="0.25">
      <c r="C76" s="48">
        <f>SUM(C65:C75)</f>
        <v>27479.600000000002</v>
      </c>
      <c r="D76" s="55"/>
      <c r="E76" s="55"/>
      <c r="F76" s="55"/>
      <c r="G76" s="55"/>
    </row>
    <row r="77" spans="2:12" x14ac:dyDescent="0.25">
      <c r="C77" s="49"/>
      <c r="D77" s="55"/>
      <c r="E77" s="55"/>
      <c r="F77" s="55"/>
      <c r="G77" s="55"/>
    </row>
    <row r="78" spans="2:12" x14ac:dyDescent="0.25">
      <c r="B78">
        <f>(998+849)*12*1.2359</f>
        <v>27392.4876</v>
      </c>
      <c r="C78" s="41">
        <f>K65</f>
        <v>17734.942799999997</v>
      </c>
      <c r="D78" t="s">
        <v>78</v>
      </c>
    </row>
    <row r="79" spans="2:12" x14ac:dyDescent="0.25">
      <c r="B79">
        <f>(998+849+1300+743+671+439+804)*12*1.2359</f>
        <v>86077.963199999998</v>
      </c>
      <c r="C79" s="41">
        <f>K75</f>
        <v>50837.191199999994</v>
      </c>
      <c r="D79" t="s">
        <v>79</v>
      </c>
    </row>
    <row r="80" spans="2:12" x14ac:dyDescent="0.25">
      <c r="B80" s="50" t="s">
        <v>80</v>
      </c>
      <c r="C80" s="41">
        <f>[1]Tame_2017_2018!C29</f>
        <v>987.07999999999993</v>
      </c>
    </row>
    <row r="81" spans="2:3" x14ac:dyDescent="0.25">
      <c r="B81" s="50" t="s">
        <v>81</v>
      </c>
      <c r="C81" s="41">
        <f>[1]Tame_2017_2018!C30</f>
        <v>287.90999999999997</v>
      </c>
    </row>
    <row r="82" spans="2:3" x14ac:dyDescent="0.25">
      <c r="B82" s="50" t="s">
        <v>82</v>
      </c>
      <c r="C82" s="41">
        <f>[1]Tame_2017_2018!C46</f>
        <v>77.16</v>
      </c>
    </row>
    <row r="83" spans="2:3" x14ac:dyDescent="0.25">
      <c r="B83" s="51"/>
      <c r="C83" s="41">
        <f>SUM(C79:C82)</f>
        <v>52189.341200000003</v>
      </c>
    </row>
    <row r="84" spans="2:3" x14ac:dyDescent="0.25">
      <c r="B84" s="51"/>
      <c r="C84" s="41"/>
    </row>
    <row r="85" spans="2:3" x14ac:dyDescent="0.25">
      <c r="C85" s="41"/>
    </row>
    <row r="86" spans="2:3" x14ac:dyDescent="0.25">
      <c r="B86">
        <f>B78/B79</f>
        <v>0.31822880771881462</v>
      </c>
      <c r="C86" s="52">
        <f>C78/K75</f>
        <v>0.34885764499121263</v>
      </c>
    </row>
    <row r="88" spans="2:3" x14ac:dyDescent="0.25">
      <c r="B88" s="50" t="s">
        <v>80</v>
      </c>
    </row>
    <row r="89" spans="2:3" x14ac:dyDescent="0.25">
      <c r="B89" s="50" t="s">
        <v>81</v>
      </c>
    </row>
    <row r="90" spans="2:3" x14ac:dyDescent="0.25">
      <c r="B90" s="50" t="s">
        <v>82</v>
      </c>
    </row>
  </sheetData>
  <mergeCells count="22">
    <mergeCell ref="D38:R38"/>
    <mergeCell ref="A1:O1"/>
    <mergeCell ref="D3:G3"/>
    <mergeCell ref="H3:H4"/>
    <mergeCell ref="D4:G4"/>
    <mergeCell ref="D23:R23"/>
    <mergeCell ref="D24:R24"/>
    <mergeCell ref="D25:R25"/>
    <mergeCell ref="D26:R26"/>
    <mergeCell ref="D27:R27"/>
    <mergeCell ref="D28:R28"/>
    <mergeCell ref="D37:R37"/>
    <mergeCell ref="D53:Q53"/>
    <mergeCell ref="D55:Q55"/>
    <mergeCell ref="D76:G76"/>
    <mergeCell ref="D77:G77"/>
    <mergeCell ref="D39:R39"/>
    <mergeCell ref="D40:R40"/>
    <mergeCell ref="D41:R41"/>
    <mergeCell ref="D42:R42"/>
    <mergeCell ref="D43:R43"/>
    <mergeCell ref="C47:Q47"/>
  </mergeCells>
  <pageMargins left="0.70866141732283472" right="0.70866141732283472" top="0.74803149606299213" bottom="0.74803149606299213" header="0.31496062992125984" footer="0.31496062992125984"/>
  <pageSetup paperSize="9" scale="6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G16 lielā zāle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2018-09-04T15:01:38Z</dcterms:modified>
</cp:coreProperties>
</file>