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ite.Sketika\Documents\Grāvjiem\Apaugums novākšana\2018\"/>
    </mc:Choice>
  </mc:AlternateContent>
  <bookViews>
    <workbookView xWindow="0" yWindow="0" windowWidth="20496" windowHeight="7908"/>
  </bookViews>
  <sheets>
    <sheet name="CEĻI" sheetId="1" r:id="rId1"/>
  </sheets>
  <calcPr calcId="152511"/>
</workbook>
</file>

<file path=xl/calcChain.xml><?xml version="1.0" encoding="utf-8"?>
<calcChain xmlns="http://schemas.openxmlformats.org/spreadsheetml/2006/main">
  <c r="D42" i="1" l="1"/>
  <c r="D41" i="1"/>
  <c r="D40" i="1"/>
  <c r="D39" i="1"/>
  <c r="D38" i="1"/>
  <c r="D37" i="1"/>
  <c r="D36" i="1"/>
  <c r="D35" i="1"/>
  <c r="D34" i="1"/>
  <c r="D45" i="1"/>
  <c r="D30" i="1"/>
  <c r="D31" i="1"/>
  <c r="D12" i="1"/>
  <c r="D49" i="1" l="1"/>
  <c r="D32" i="1" l="1"/>
  <c r="D48" i="1" l="1"/>
  <c r="D47" i="1"/>
  <c r="D46" i="1"/>
  <c r="D50" i="1" l="1"/>
  <c r="D22" i="1"/>
  <c r="D14" i="1" l="1"/>
  <c r="D21" i="1" l="1"/>
  <c r="D20" i="1"/>
  <c r="D23" i="1"/>
  <c r="D24" i="1"/>
  <c r="D25" i="1"/>
  <c r="D26" i="1"/>
  <c r="D27" i="1"/>
  <c r="D28" i="1"/>
  <c r="D29" i="1"/>
  <c r="D33" i="1"/>
  <c r="D15" i="1"/>
  <c r="D17" i="1"/>
  <c r="D16" i="1"/>
  <c r="D13" i="1"/>
  <c r="D18" i="1" l="1"/>
  <c r="D43" i="1" l="1"/>
  <c r="D51" i="1" s="1"/>
</calcChain>
</file>

<file path=xl/sharedStrings.xml><?xml version="1.0" encoding="utf-8"?>
<sst xmlns="http://schemas.openxmlformats.org/spreadsheetml/2006/main" count="141" uniqueCount="79">
  <si>
    <t>Kopējā vērtība:</t>
  </si>
  <si>
    <t>Pavisam kopā:</t>
  </si>
  <si>
    <t>Nr.  p.k.</t>
  </si>
  <si>
    <t>Mērv.</t>
  </si>
  <si>
    <t>Apjoms</t>
  </si>
  <si>
    <t>Kopā:</t>
  </si>
  <si>
    <t>Darbu un izdevumu nosaukums</t>
  </si>
  <si>
    <t xml:space="preserve"> </t>
  </si>
  <si>
    <t>PVN 21%:</t>
  </si>
  <si>
    <t>PVN21%</t>
  </si>
  <si>
    <t>Izpildītājs:</t>
  </si>
  <si>
    <t>EUR</t>
  </si>
  <si>
    <t>ha</t>
  </si>
  <si>
    <t>Pasūtītājs:  Ādažu novada dome</t>
  </si>
  <si>
    <t xml:space="preserve">  Ādažu novads</t>
  </si>
  <si>
    <t xml:space="preserve">Pasūtītājs:                                                                                                                                                           </t>
  </si>
  <si>
    <t xml:space="preserve"> Objekts:    Ādažu novada ceļi un ielas</t>
  </si>
  <si>
    <t xml:space="preserve">Tāme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</si>
  <si>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</si>
  <si>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</si>
  <si>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</si>
  <si>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</si>
  <si>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</si>
  <si>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</si>
  <si>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</si>
  <si>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</si>
  <si>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</si>
  <si>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</si>
  <si>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</si>
  <si>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</si>
  <si>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</si>
  <si>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</si>
  <si>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Austrumu iela (4mx2,82km)</t>
  </si>
  <si>
    <t>Jaunspriešļu ceļš (4m x 0,49km)</t>
  </si>
  <si>
    <t>Irāju ceļš (4m x 0,11km)</t>
  </si>
  <si>
    <t>Kalndores ceļš (4m x 0,8km)</t>
  </si>
  <si>
    <t>Bākšas ceļš (4m x 0,27km)</t>
  </si>
  <si>
    <t>Mežvairogu ceļš (4m x 1,15km)</t>
  </si>
  <si>
    <t>Vaivariņu ceļš (4m x 0,2km)</t>
  </si>
  <si>
    <t>Intlapu ceļš (4m x 1,13 km)</t>
  </si>
  <si>
    <t>Bukultu iela (krūmi) (4m x 0,78km)</t>
  </si>
  <si>
    <t>Bukultu ceļš (krūmi) (4m x 0,70km)</t>
  </si>
  <si>
    <t>Katlapu ceļš  (4m x 1,1km)</t>
  </si>
  <si>
    <t>Boķu ceļš (krūmi) (4m x1,1km)</t>
  </si>
  <si>
    <t>Ceļš uz s/s "Kārkli" ( 6m x 0,3 km)</t>
  </si>
  <si>
    <t>Garciema ceļš un grāvji līdz vidum (8m x 1,81km)</t>
  </si>
  <si>
    <t>Jaunkūlu iela  (8m x 1,56km)</t>
  </si>
  <si>
    <t>Vecštāles ceļš (8m x 13,19km)</t>
  </si>
  <si>
    <t>Plostnieku iela  (10m x 1,83km)</t>
  </si>
  <si>
    <t>Vectiltiņu ceļš (12m x 0,30km)</t>
  </si>
  <si>
    <t>Jaunceriņu ceļš (10m x 0,38km)+(4m x 0,91km)</t>
  </si>
  <si>
    <t>P-1 malā grāvi līdz vidum (5m x 1,3 km)</t>
  </si>
  <si>
    <t>Laveru ceļš un grāvis līdz vidum (10m x 1,82km)</t>
  </si>
  <si>
    <t>Ceļa nomales ar grāvjiem 01.06.2018.- 22.06.2018.</t>
  </si>
  <si>
    <t>Ceļa nomales 01.06.2018.- 22.06.2018.</t>
  </si>
  <si>
    <t>Kastaņu iela (2m x 1,1 km)</t>
  </si>
  <si>
    <t>Alderu ceļš (2m x 0,65km)</t>
  </si>
  <si>
    <t>Virpnieku ceļš (2m x 0,6 km) (biezi krūmi, koki līdz diam.15 cm)</t>
  </si>
  <si>
    <t>Brūkleņu iela (2m x 0,4 km) (biezi krūmi, koki līdz diam.15 cm)</t>
  </si>
  <si>
    <t>Melleņu iela (2m x 0,55 km) (biezi krūmi, koki līdz diam.15 cm)</t>
  </si>
  <si>
    <t>Jāņogu iela, Zileņu iela, Upeņu iela (7m x 1,15 km) (biezi krūmi, koki līdz diam.15 cm)</t>
  </si>
  <si>
    <t>Bērzu gatve (7m x 1,0 km) (biezi krūmi, koki līdz diam.15 cm)</t>
  </si>
  <si>
    <t>Dzērveņu iela (6m x 0,2 km) (biezi krūmi, koki līdz diam.15 cm)</t>
  </si>
  <si>
    <t>Lāceņu iela (6m x 0,5 km) (biezi krūmi, koki līdz diam.15 cm)</t>
  </si>
  <si>
    <t>Ozolu ceļš (2m x 0,3 km) (biezi krūmi, koki līdz diam.15 cm)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</si>
  <si>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</si>
  <si>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</si>
  <si>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</si>
  <si>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</si>
  <si>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</si>
  <si>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</si>
  <si>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</si>
  <si>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</si>
  <si>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</si>
  <si>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Ceļa nomales ar grāvjiem 15.08.2018.- 15.09.2018.</t>
  </si>
  <si>
    <t xml:space="preserve">Vienības izmaksas / EUR / </t>
  </si>
  <si>
    <t>Kopā /EUR/</t>
  </si>
  <si>
    <t xml:space="preserve">Izpildītājs:    </t>
  </si>
  <si>
    <t xml:space="preserve"> Adrese: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</si>
</sst>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Ls&quot;"/>
    <numFmt numFmtId="166" formatCode="0.000"/>
  </numFmts>
  <fonts count="14" x14ac:knownFonts="1">
    <font>
      <sz val="10"/>
      <name val="Arial"/>
      <charset val="186"/>
    </font>
    <font>
      <sz val="10"/>
      <name val="Helv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i/>
      <sz val="10"/>
      <name val="Times New Roman"/>
      <family val="1"/>
      <charset val="186"/>
    </font>
    <font>
      <u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0" fillId="0" borderId="3" xfId="0" applyBorder="1"/>
    <xf numFmtId="0" fontId="0" fillId="0" borderId="0" xfId="0" applyFill="1"/>
    <xf numFmtId="0" fontId="3" fillId="0" borderId="0" xfId="0" applyFont="1"/>
    <xf numFmtId="0" fontId="0" fillId="0" borderId="0" xfId="0" applyBorder="1"/>
    <xf numFmtId="0" fontId="0" fillId="0" borderId="0" xfId="0" applyFill="1" applyBorder="1"/>
    <xf numFmtId="0" fontId="3" fillId="0" borderId="0" xfId="1" applyFont="1"/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5" fillId="0" borderId="0" xfId="1" applyFont="1" applyAlignment="1">
      <alignment horizontal="right"/>
    </xf>
    <xf numFmtId="164" fontId="6" fillId="0" borderId="0" xfId="1" applyNumberFormat="1" applyFont="1" applyAlignment="1">
      <alignment horizontal="center"/>
    </xf>
    <xf numFmtId="165" fontId="7" fillId="0" borderId="0" xfId="1" applyNumberFormat="1" applyFont="1" applyBorder="1"/>
    <xf numFmtId="0" fontId="5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center"/>
    </xf>
    <xf numFmtId="2" fontId="3" fillId="0" borderId="1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0" borderId="7" xfId="1" applyFont="1" applyFill="1" applyBorder="1" applyAlignment="1">
      <alignment horizontal="center" wrapText="1"/>
    </xf>
    <xf numFmtId="2" fontId="3" fillId="0" borderId="7" xfId="1" applyNumberFormat="1" applyFont="1" applyBorder="1" applyAlignment="1">
      <alignment horizontal="center" wrapText="1"/>
    </xf>
    <xf numFmtId="0" fontId="3" fillId="2" borderId="5" xfId="1" applyFont="1" applyFill="1" applyBorder="1" applyAlignment="1">
      <alignment horizontal="center" wrapText="1"/>
    </xf>
    <xf numFmtId="2" fontId="3" fillId="2" borderId="6" xfId="1" applyNumberFormat="1" applyFont="1" applyFill="1" applyBorder="1" applyAlignment="1">
      <alignment horizontal="center" wrapText="1"/>
    </xf>
    <xf numFmtId="2" fontId="5" fillId="0" borderId="0" xfId="1" applyNumberFormat="1" applyFont="1"/>
    <xf numFmtId="2" fontId="4" fillId="0" borderId="0" xfId="1" applyNumberFormat="1" applyFont="1" applyFill="1" applyAlignment="1">
      <alignment horizontal="center"/>
    </xf>
    <xf numFmtId="0" fontId="3" fillId="0" borderId="0" xfId="0" applyFont="1"/>
    <xf numFmtId="0" fontId="11" fillId="0" borderId="0" xfId="0" applyFont="1"/>
    <xf numFmtId="0" fontId="3" fillId="0" borderId="0" xfId="0" applyFont="1"/>
    <xf numFmtId="0" fontId="11" fillId="0" borderId="0" xfId="0" applyFont="1" applyBorder="1"/>
    <xf numFmtId="0" fontId="3" fillId="0" borderId="0" xfId="0" applyFont="1" applyBorder="1"/>
    <xf numFmtId="0" fontId="5" fillId="0" borderId="0" xfId="1" applyFont="1" applyAlignment="1"/>
    <xf numFmtId="0" fontId="5" fillId="0" borderId="0" xfId="1" applyFont="1" applyAlignment="1">
      <alignment horizontal="left"/>
    </xf>
    <xf numFmtId="11" fontId="3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6" fontId="0" fillId="0" borderId="1" xfId="0" applyNumberFormat="1" applyBorder="1"/>
    <xf numFmtId="0" fontId="3" fillId="4" borderId="5" xfId="1" applyFont="1" applyFill="1" applyBorder="1" applyAlignment="1">
      <alignment horizontal="center" wrapText="1"/>
    </xf>
    <xf numFmtId="0" fontId="5" fillId="4" borderId="13" xfId="1" applyFont="1" applyFill="1" applyBorder="1" applyAlignment="1">
      <alignment horizontal="right" wrapText="1"/>
    </xf>
    <xf numFmtId="0" fontId="5" fillId="4" borderId="6" xfId="1" applyFont="1" applyFill="1" applyBorder="1" applyAlignment="1">
      <alignment horizontal="center" wrapText="1"/>
    </xf>
    <xf numFmtId="2" fontId="12" fillId="4" borderId="6" xfId="0" applyNumberFormat="1" applyFont="1" applyFill="1" applyBorder="1"/>
    <xf numFmtId="2" fontId="3" fillId="4" borderId="6" xfId="1" applyNumberFormat="1" applyFont="1" applyFill="1" applyBorder="1" applyAlignment="1">
      <alignment horizontal="center" wrapText="1"/>
    </xf>
    <xf numFmtId="0" fontId="3" fillId="0" borderId="7" xfId="0" applyFont="1" applyBorder="1"/>
    <xf numFmtId="166" fontId="0" fillId="0" borderId="7" xfId="0" applyNumberFormat="1" applyBorder="1"/>
    <xf numFmtId="0" fontId="0" fillId="0" borderId="7" xfId="0" applyBorder="1"/>
    <xf numFmtId="0" fontId="0" fillId="0" borderId="6" xfId="0" applyBorder="1"/>
    <xf numFmtId="0" fontId="13" fillId="0" borderId="1" xfId="0" applyFont="1" applyBorder="1"/>
    <xf numFmtId="0" fontId="3" fillId="0" borderId="1" xfId="0" applyFont="1" applyFill="1" applyBorder="1"/>
    <xf numFmtId="166" fontId="13" fillId="0" borderId="1" xfId="0" applyNumberFormat="1" applyFont="1" applyFill="1" applyBorder="1"/>
    <xf numFmtId="2" fontId="3" fillId="0" borderId="14" xfId="1" applyNumberFormat="1" applyFont="1" applyBorder="1" applyAlignment="1">
      <alignment horizontal="center" wrapText="1"/>
    </xf>
    <xf numFmtId="2" fontId="3" fillId="0" borderId="13" xfId="1" applyNumberFormat="1" applyFont="1" applyBorder="1" applyAlignment="1">
      <alignment horizontal="center" wrapText="1"/>
    </xf>
    <xf numFmtId="0" fontId="3" fillId="5" borderId="2" xfId="1" applyFont="1" applyFill="1" applyBorder="1" applyAlignment="1">
      <alignment horizontal="center" wrapText="1"/>
    </xf>
    <xf numFmtId="166" fontId="3" fillId="5" borderId="2" xfId="1" applyNumberFormat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0" fontId="3" fillId="5" borderId="2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2" fontId="3" fillId="5" borderId="1" xfId="1" applyNumberFormat="1" applyFont="1" applyFill="1" applyBorder="1" applyAlignment="1">
      <alignment horizontal="center" vertical="center" wrapText="1"/>
    </xf>
    <xf numFmtId="2" fontId="12" fillId="0" borderId="6" xfId="0" applyNumberFormat="1" applyFont="1" applyBorder="1"/>
    <xf numFmtId="0" fontId="12" fillId="0" borderId="6" xfId="0" applyFont="1" applyBorder="1" applyAlignment="1">
      <alignment horizontal="right"/>
    </xf>
    <xf numFmtId="0" fontId="5" fillId="0" borderId="6" xfId="1" applyFont="1" applyFill="1" applyBorder="1" applyAlignment="1">
      <alignment horizontal="center" wrapText="1"/>
    </xf>
    <xf numFmtId="166" fontId="13" fillId="0" borderId="1" xfId="0" applyNumberFormat="1" applyFont="1" applyBorder="1"/>
    <xf numFmtId="2" fontId="3" fillId="5" borderId="2" xfId="1" applyNumberFormat="1" applyFont="1" applyFill="1" applyBorder="1" applyAlignment="1">
      <alignment horizontal="center" vertical="center" wrapText="1"/>
    </xf>
    <xf numFmtId="2" fontId="3" fillId="5" borderId="2" xfId="1" applyNumberFormat="1" applyFont="1" applyFill="1" applyBorder="1" applyAlignment="1">
      <alignment horizontal="center" wrapText="1"/>
    </xf>
    <xf numFmtId="49" fontId="3" fillId="0" borderId="6" xfId="1" applyNumberFormat="1" applyFont="1" applyFill="1" applyBorder="1" applyAlignment="1">
      <alignment horizontal="center" wrapText="1"/>
    </xf>
    <xf numFmtId="0" fontId="5" fillId="3" borderId="6" xfId="1" applyFont="1" applyFill="1" applyBorder="1" applyAlignment="1">
      <alignment horizontal="right" wrapText="1"/>
    </xf>
    <xf numFmtId="11" fontId="5" fillId="0" borderId="6" xfId="1" applyNumberFormat="1" applyFont="1" applyFill="1" applyBorder="1" applyAlignment="1">
      <alignment horizontal="center" wrapText="1"/>
    </xf>
    <xf numFmtId="2" fontId="3" fillId="0" borderId="6" xfId="1" applyNumberFormat="1" applyFont="1" applyBorder="1" applyAlignment="1">
      <alignment horizontal="center" wrapText="1"/>
    </xf>
    <xf numFmtId="0" fontId="8" fillId="5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3" fillId="0" borderId="4" xfId="0" applyFont="1" applyBorder="1"/>
    <xf numFmtId="166" fontId="0" fillId="0" borderId="4" xfId="0" applyNumberFormat="1" applyBorder="1"/>
    <xf numFmtId="0" fontId="3" fillId="0" borderId="4" xfId="0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5" borderId="2" xfId="1" applyFont="1" applyFill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9" xfId="1" applyFont="1" applyFill="1" applyBorder="1" applyAlignment="1">
      <alignment horizontal="center" vertical="center" wrapText="1"/>
    </xf>
    <xf numFmtId="0" fontId="5" fillId="5" borderId="15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/>
    </xf>
    <xf numFmtId="2" fontId="3" fillId="5" borderId="7" xfId="1" applyNumberFormat="1" applyFont="1" applyFill="1" applyBorder="1" applyAlignment="1">
      <alignment horizontal="center" vertical="center" wrapText="1"/>
    </xf>
    <xf numFmtId="2" fontId="3" fillId="5" borderId="4" xfId="1" applyNumberFormat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 vertical="center" wrapText="1"/>
    </xf>
    <xf numFmtId="0" fontId="3" fillId="5" borderId="4" xfId="1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3" fillId="5" borderId="11" xfId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5" borderId="8" xfId="1" applyFont="1" applyFill="1" applyBorder="1" applyAlignment="1">
      <alignment horizontal="center" wrapText="1"/>
    </xf>
    <xf numFmtId="0" fontId="3" fillId="5" borderId="11" xfId="1" applyFont="1" applyFill="1" applyBorder="1" applyAlignment="1">
      <alignment horizontal="center" wrapText="1"/>
    </xf>
    <xf numFmtId="0" fontId="3" fillId="5" borderId="10" xfId="1" applyFont="1" applyFill="1" applyBorder="1" applyAlignment="1">
      <alignment horizontal="center" wrapText="1"/>
    </xf>
    <xf numFmtId="0" fontId="11" fillId="0" borderId="0" xfId="0" applyFont="1" applyAlignment="1"/>
    <xf numFmtId="0" fontId="11" fillId="0" borderId="1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3" fillId="5" borderId="7" xfId="1" applyFont="1" applyFill="1" applyBorder="1" applyAlignment="1">
      <alignment horizontal="center" wrapText="1"/>
    </xf>
    <xf numFmtId="0" fontId="3" fillId="5" borderId="4" xfId="1" applyFont="1" applyFill="1" applyBorder="1" applyAlignment="1">
      <alignment horizontal="center" wrapText="1"/>
    </xf>
    <xf numFmtId="0" fontId="3" fillId="5" borderId="2" xfId="1" applyFont="1" applyFill="1" applyBorder="1" applyAlignment="1">
      <alignment horizontal="center" wrapText="1"/>
    </xf>
    <xf numFmtId="0" fontId="5" fillId="0" borderId="15" xfId="1" applyFont="1" applyFill="1" applyBorder="1" applyAlignment="1">
      <alignment horizontal="right" wrapText="1"/>
    </xf>
    <xf numFmtId="0" fontId="5" fillId="0" borderId="18" xfId="1" applyFont="1" applyFill="1" applyBorder="1" applyAlignment="1">
      <alignment horizontal="right" wrapText="1"/>
    </xf>
    <xf numFmtId="0" fontId="5" fillId="0" borderId="16" xfId="1" applyFont="1" applyFill="1" applyBorder="1" applyAlignment="1">
      <alignment horizontal="right" wrapText="1"/>
    </xf>
    <xf numFmtId="0" fontId="3" fillId="0" borderId="19" xfId="1" applyFont="1" applyFill="1" applyBorder="1" applyAlignment="1">
      <alignment horizontal="right" wrapText="1"/>
    </xf>
    <xf numFmtId="0" fontId="3" fillId="0" borderId="20" xfId="1" applyFont="1" applyFill="1" applyBorder="1" applyAlignment="1">
      <alignment horizontal="right" wrapText="1"/>
    </xf>
    <xf numFmtId="0" fontId="3" fillId="0" borderId="21" xfId="1" applyFont="1" applyFill="1" applyBorder="1" applyAlignment="1">
      <alignment horizontal="right" wrapText="1"/>
    </xf>
    <xf numFmtId="0" fontId="9" fillId="2" borderId="17" xfId="1" applyFont="1" applyFill="1" applyBorder="1" applyAlignment="1">
      <alignment horizontal="right" wrapText="1"/>
    </xf>
    <xf numFmtId="0" fontId="9" fillId="2" borderId="22" xfId="1" applyFont="1" applyFill="1" applyBorder="1" applyAlignment="1">
      <alignment horizontal="right" wrapText="1"/>
    </xf>
    <xf numFmtId="0" fontId="9" fillId="2" borderId="23" xfId="1" applyFont="1" applyFill="1" applyBorder="1" applyAlignment="1">
      <alignment horizontal="right" wrapText="1"/>
    </xf>
    <xf numFmtId="0" fontId="5" fillId="0" borderId="0" xfId="0" applyFont="1" applyBorder="1" applyAlignment="1"/>
    <xf numFmtId="2" fontId="5" fillId="0" borderId="0" xfId="1" applyNumberFormat="1" applyFont="1" applyAlignment="1">
      <alignment vertical="center" wrapText="1"/>
    </xf>
    <xf numFmtId="2" fontId="4" fillId="0" borderId="0" xfId="1" applyNumberFormat="1" applyFont="1" applyFill="1" applyAlignment="1"/>
  </cellXfs>
  <cellStyles count="3">
    <cellStyle name="Normal" xfId="0" builtinId="0"/>
    <cellStyle name="Normal_Sheet1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69"/>
  <sheetViews>
    <sheetView tabSelected="1" workbookViewId="0">
      <selection activeCell="B58" sqref="B58"/>
    </sheetView>
  </sheetViews>
  <sheetFormatPr defaultRowHeight="13.2" x14ac:dyDescent="0.25"/>
  <cols>
    <col min="1" max="1" width="9.6640625" customWidth="1"/>
    <col min="2" max="2" width="38.109375" customWidth="1"/>
    <col min="3" max="3" width="6.88671875" customWidth="1"/>
    <col min="4" max="4" width="9.5546875" customWidth="1"/>
    <col min="5" max="5" width="8.21875" customWidth="1"/>
    <col min="11" max="11" width="10.44140625" customWidth="1"/>
    <col min="12" max="12" width="11.5546875" bestFit="1" customWidth="1"/>
  </cols>
  <sheetData>
    <row r="1" spans="1:23" ht="13.5" customHeight="1" x14ac:dyDescent="0.3">
      <c r="A1" s="82" t="s">
        <v>17</v>
      </c>
      <c r="B1" s="82"/>
      <c r="C1" s="82"/>
      <c r="D1" s="82"/>
      <c r="E1" s="82"/>
      <c r="F1" s="82"/>
      <c r="G1" s="82"/>
      <c r="H1" s="111"/>
      <c r="I1" s="111"/>
      <c r="J1" s="111"/>
      <c r="K1" s="111"/>
      <c r="L1" s="111"/>
    </row>
    <row r="2" spans="1:23" ht="15.75" customHeight="1" x14ac:dyDescent="0.3">
      <c r="A2" s="89" t="s">
        <v>13</v>
      </c>
      <c r="B2" s="89"/>
      <c r="C2" s="89"/>
      <c r="D2" s="89"/>
      <c r="E2" s="24"/>
      <c r="F2" s="24"/>
      <c r="G2" s="24"/>
      <c r="H2" s="24"/>
      <c r="I2" s="24"/>
      <c r="J2" s="24"/>
      <c r="K2" s="24"/>
      <c r="L2" s="24"/>
    </row>
    <row r="3" spans="1:23" x14ac:dyDescent="0.25">
      <c r="A3" s="109" t="s">
        <v>16</v>
      </c>
      <c r="B3" s="109"/>
      <c r="C3" s="6"/>
      <c r="D3" s="9" t="s">
        <v>0</v>
      </c>
      <c r="E3" s="23" t="s">
        <v>7</v>
      </c>
      <c r="F3" s="10" t="s">
        <v>11</v>
      </c>
      <c r="G3" s="109"/>
      <c r="H3" s="27"/>
      <c r="I3" s="3"/>
      <c r="J3" s="3"/>
      <c r="K3" s="3"/>
      <c r="L3" s="3"/>
    </row>
    <row r="4" spans="1:23" x14ac:dyDescent="0.25">
      <c r="A4" s="30" t="s">
        <v>78</v>
      </c>
      <c r="B4" s="30" t="s">
        <v>14</v>
      </c>
      <c r="C4" s="6"/>
      <c r="D4" s="9" t="s">
        <v>8</v>
      </c>
      <c r="E4" s="23" t="s">
        <v>7</v>
      </c>
      <c r="F4" s="10" t="s">
        <v>11</v>
      </c>
      <c r="G4" s="6"/>
      <c r="L4" s="11"/>
    </row>
    <row r="5" spans="1:23" x14ac:dyDescent="0.25">
      <c r="A5" s="31" t="s">
        <v>10</v>
      </c>
      <c r="B5" s="110" t="s">
        <v>7</v>
      </c>
      <c r="C5" s="6"/>
      <c r="D5" s="12" t="s">
        <v>1</v>
      </c>
      <c r="E5" s="23" t="s">
        <v>7</v>
      </c>
      <c r="F5" s="13" t="s">
        <v>11</v>
      </c>
      <c r="G5" s="6"/>
      <c r="L5" s="11"/>
    </row>
    <row r="6" spans="1:23" x14ac:dyDescent="0.25">
      <c r="A6" s="31"/>
      <c r="B6" s="110"/>
      <c r="C6" s="6"/>
      <c r="D6" s="12"/>
      <c r="E6" s="23"/>
      <c r="F6" s="13"/>
      <c r="G6" s="6"/>
      <c r="L6" s="11"/>
    </row>
    <row r="7" spans="1:23" x14ac:dyDescent="0.25">
      <c r="A7" s="7"/>
      <c r="B7" s="6"/>
      <c r="C7" s="7"/>
      <c r="D7" s="8"/>
      <c r="E7" s="6"/>
      <c r="F7" s="6"/>
      <c r="G7" s="6"/>
      <c r="L7" s="11"/>
    </row>
    <row r="8" spans="1:23" ht="12.75" customHeight="1" x14ac:dyDescent="0.25">
      <c r="A8" s="87" t="s">
        <v>2</v>
      </c>
      <c r="B8" s="85" t="s">
        <v>6</v>
      </c>
      <c r="C8" s="85" t="s">
        <v>3</v>
      </c>
      <c r="D8" s="83" t="s">
        <v>4</v>
      </c>
      <c r="E8" s="91" t="s">
        <v>75</v>
      </c>
      <c r="F8" s="97" t="s">
        <v>76</v>
      </c>
    </row>
    <row r="9" spans="1:23" ht="10.5" customHeight="1" x14ac:dyDescent="0.25">
      <c r="A9" s="88"/>
      <c r="B9" s="86"/>
      <c r="C9" s="86"/>
      <c r="D9" s="84"/>
      <c r="E9" s="92"/>
      <c r="F9" s="98"/>
    </row>
    <row r="10" spans="1:23" s="1" customFormat="1" ht="18" customHeight="1" thickBot="1" x14ac:dyDescent="0.3">
      <c r="A10" s="88"/>
      <c r="B10" s="86"/>
      <c r="C10" s="86"/>
      <c r="D10" s="84"/>
      <c r="E10" s="93"/>
      <c r="F10" s="99"/>
      <c r="G10"/>
      <c r="H10"/>
      <c r="I10"/>
      <c r="J10"/>
      <c r="K10"/>
      <c r="L10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s="4" customFormat="1" ht="27.6" customHeight="1" thickTop="1" x14ac:dyDescent="0.25">
      <c r="A11" s="78" t="s">
        <v>53</v>
      </c>
      <c r="B11" s="79"/>
      <c r="C11" s="56"/>
      <c r="D11" s="57"/>
      <c r="E11" s="68"/>
      <c r="F11" s="68"/>
      <c r="G11"/>
      <c r="H11"/>
      <c r="I11"/>
      <c r="J11"/>
      <c r="K11"/>
      <c r="L11"/>
    </row>
    <row r="12" spans="1:23" x14ac:dyDescent="0.25">
      <c r="A12" s="36">
        <v>1</v>
      </c>
      <c r="B12" s="35" t="s">
        <v>52</v>
      </c>
      <c r="C12" s="17" t="s">
        <v>12</v>
      </c>
      <c r="D12" s="37">
        <f>1820*10/10000</f>
        <v>1.82</v>
      </c>
      <c r="E12" s="34"/>
      <c r="F12" s="34"/>
    </row>
    <row r="13" spans="1:23" x14ac:dyDescent="0.25">
      <c r="A13" s="69">
        <v>2</v>
      </c>
      <c r="B13" s="35" t="s">
        <v>45</v>
      </c>
      <c r="C13" s="17" t="s">
        <v>12</v>
      </c>
      <c r="D13" s="37">
        <f>1810*8/10000</f>
        <v>1.448</v>
      </c>
      <c r="E13" s="34"/>
      <c r="F13" s="34"/>
    </row>
    <row r="14" spans="1:23" x14ac:dyDescent="0.25">
      <c r="A14" s="36">
        <v>3</v>
      </c>
      <c r="B14" s="35" t="s">
        <v>46</v>
      </c>
      <c r="C14" s="17" t="s">
        <v>12</v>
      </c>
      <c r="D14" s="47">
        <f>8*1560/10000</f>
        <v>1.248</v>
      </c>
      <c r="E14" s="47"/>
      <c r="F14" s="34"/>
    </row>
    <row r="15" spans="1:23" x14ac:dyDescent="0.25">
      <c r="A15" s="36">
        <v>4</v>
      </c>
      <c r="B15" s="35" t="s">
        <v>49</v>
      </c>
      <c r="C15" s="17" t="s">
        <v>12</v>
      </c>
      <c r="D15" s="37">
        <f>300*12/10000</f>
        <v>0.36</v>
      </c>
      <c r="E15" s="47"/>
      <c r="F15" s="34"/>
    </row>
    <row r="16" spans="1:23" x14ac:dyDescent="0.25">
      <c r="A16" s="69">
        <v>5</v>
      </c>
      <c r="B16" s="35" t="s">
        <v>50</v>
      </c>
      <c r="C16" s="17" t="s">
        <v>12</v>
      </c>
      <c r="D16" s="37">
        <f>(10*385+4*905)/10000</f>
        <v>0.747</v>
      </c>
      <c r="E16" s="34"/>
      <c r="F16" s="34"/>
    </row>
    <row r="17" spans="1:12" ht="13.8" thickBot="1" x14ac:dyDescent="0.3">
      <c r="A17" s="36">
        <v>6</v>
      </c>
      <c r="B17" s="43" t="s">
        <v>47</v>
      </c>
      <c r="C17" s="19" t="s">
        <v>12</v>
      </c>
      <c r="D17" s="44">
        <f>8*13190/10000</f>
        <v>10.552</v>
      </c>
      <c r="E17" s="45"/>
      <c r="F17" s="45"/>
    </row>
    <row r="18" spans="1:12" ht="14.4" thickTop="1" thickBot="1" x14ac:dyDescent="0.3">
      <c r="A18" s="46"/>
      <c r="B18" s="59" t="s">
        <v>5</v>
      </c>
      <c r="C18" s="60" t="s">
        <v>12</v>
      </c>
      <c r="D18" s="58">
        <f>SUM(D12:D17)</f>
        <v>16.175000000000001</v>
      </c>
      <c r="E18" s="46"/>
      <c r="F18" s="46"/>
    </row>
    <row r="19" spans="1:12" s="4" customFormat="1" ht="28.8" customHeight="1" thickTop="1" x14ac:dyDescent="0.25">
      <c r="A19" s="80" t="s">
        <v>54</v>
      </c>
      <c r="B19" s="81"/>
      <c r="C19" s="52"/>
      <c r="D19" s="53"/>
      <c r="E19" s="54"/>
      <c r="F19" s="54"/>
      <c r="G19"/>
      <c r="H19"/>
      <c r="I19"/>
      <c r="J19"/>
      <c r="K19"/>
      <c r="L19"/>
    </row>
    <row r="20" spans="1:12" s="4" customFormat="1" x14ac:dyDescent="0.25">
      <c r="A20" s="33" t="s">
        <v>18</v>
      </c>
      <c r="B20" s="16" t="s">
        <v>43</v>
      </c>
      <c r="C20" s="32" t="s">
        <v>12</v>
      </c>
      <c r="D20" s="37">
        <f>4*1100/10000</f>
        <v>0.44</v>
      </c>
      <c r="E20" s="14"/>
      <c r="F20" s="14"/>
      <c r="G20"/>
      <c r="H20"/>
      <c r="I20"/>
      <c r="J20"/>
      <c r="K20"/>
      <c r="L20"/>
    </row>
    <row r="21" spans="1:12" s="4" customFormat="1" x14ac:dyDescent="0.25">
      <c r="A21" s="33" t="s">
        <v>19</v>
      </c>
      <c r="B21" s="16" t="s">
        <v>42</v>
      </c>
      <c r="C21" s="32" t="s">
        <v>12</v>
      </c>
      <c r="D21" s="37">
        <f>4*1100/10000</f>
        <v>0.44</v>
      </c>
      <c r="E21" s="14"/>
      <c r="F21" s="14"/>
      <c r="G21"/>
      <c r="H21"/>
      <c r="I21"/>
      <c r="J21"/>
      <c r="K21"/>
      <c r="L21"/>
    </row>
    <row r="22" spans="1:12" s="4" customFormat="1" x14ac:dyDescent="0.25">
      <c r="A22" s="33" t="s">
        <v>20</v>
      </c>
      <c r="B22" s="48" t="s">
        <v>41</v>
      </c>
      <c r="C22" s="32" t="s">
        <v>12</v>
      </c>
      <c r="D22" s="61">
        <f>4*700/10000</f>
        <v>0.28000000000000003</v>
      </c>
      <c r="E22" s="14"/>
      <c r="F22" s="14"/>
      <c r="G22"/>
      <c r="H22"/>
      <c r="I22"/>
      <c r="J22"/>
      <c r="K22"/>
      <c r="L22"/>
    </row>
    <row r="23" spans="1:12" s="4" customFormat="1" x14ac:dyDescent="0.25">
      <c r="A23" s="33" t="s">
        <v>21</v>
      </c>
      <c r="B23" s="35" t="s">
        <v>40</v>
      </c>
      <c r="C23" s="32" t="s">
        <v>12</v>
      </c>
      <c r="D23" s="49">
        <f>4*780/10000</f>
        <v>0.312</v>
      </c>
      <c r="E23" s="14"/>
      <c r="F23" s="14"/>
      <c r="G23"/>
      <c r="H23"/>
      <c r="I23"/>
      <c r="J23"/>
      <c r="K23"/>
      <c r="L23"/>
    </row>
    <row r="24" spans="1:12" s="4" customFormat="1" x14ac:dyDescent="0.25">
      <c r="A24" s="33" t="s">
        <v>22</v>
      </c>
      <c r="B24" s="35" t="s">
        <v>39</v>
      </c>
      <c r="C24" s="32" t="s">
        <v>12</v>
      </c>
      <c r="D24" s="37">
        <f>1130*4/10000</f>
        <v>0.45200000000000001</v>
      </c>
      <c r="E24" s="14"/>
      <c r="F24" s="14"/>
      <c r="G24"/>
      <c r="H24"/>
      <c r="I24"/>
      <c r="J24"/>
      <c r="K24"/>
      <c r="L24"/>
    </row>
    <row r="25" spans="1:12" s="4" customFormat="1" x14ac:dyDescent="0.25">
      <c r="A25" s="33" t="s">
        <v>23</v>
      </c>
      <c r="B25" s="35" t="s">
        <v>32</v>
      </c>
      <c r="C25" s="32" t="s">
        <v>12</v>
      </c>
      <c r="D25" s="37">
        <f>2820*4/10000</f>
        <v>1.1279999999999999</v>
      </c>
      <c r="E25" s="14"/>
      <c r="F25" s="14"/>
      <c r="G25"/>
      <c r="H25"/>
      <c r="I25"/>
      <c r="J25"/>
      <c r="K25"/>
      <c r="L25"/>
    </row>
    <row r="26" spans="1:12" s="4" customFormat="1" ht="12.75" customHeight="1" x14ac:dyDescent="0.25">
      <c r="A26" s="33" t="s">
        <v>24</v>
      </c>
      <c r="B26" s="35" t="s">
        <v>38</v>
      </c>
      <c r="C26" s="32" t="s">
        <v>12</v>
      </c>
      <c r="D26" s="37">
        <f>4*200/10000</f>
        <v>0.08</v>
      </c>
      <c r="E26" s="14"/>
      <c r="F26" s="14"/>
      <c r="G26"/>
      <c r="H26"/>
      <c r="I26"/>
      <c r="J26"/>
      <c r="K26"/>
      <c r="L26"/>
    </row>
    <row r="27" spans="1:12" s="4" customFormat="1" x14ac:dyDescent="0.25">
      <c r="A27" s="33" t="s">
        <v>25</v>
      </c>
      <c r="B27" s="35" t="s">
        <v>37</v>
      </c>
      <c r="C27" s="32" t="s">
        <v>12</v>
      </c>
      <c r="D27" s="61">
        <f>4*1150/10000</f>
        <v>0.46</v>
      </c>
      <c r="E27" s="14"/>
      <c r="F27" s="14"/>
      <c r="G27"/>
      <c r="H27"/>
      <c r="I27"/>
      <c r="J27"/>
      <c r="K27"/>
      <c r="L27"/>
    </row>
    <row r="28" spans="1:12" s="4" customFormat="1" x14ac:dyDescent="0.25">
      <c r="A28" s="33" t="s">
        <v>26</v>
      </c>
      <c r="B28" s="35" t="s">
        <v>36</v>
      </c>
      <c r="C28" s="32" t="s">
        <v>12</v>
      </c>
      <c r="D28" s="49">
        <f>4*270/10000</f>
        <v>0.108</v>
      </c>
      <c r="E28" s="14"/>
      <c r="F28" s="14"/>
      <c r="G28"/>
      <c r="H28"/>
      <c r="I28"/>
      <c r="J28"/>
      <c r="K28"/>
      <c r="L28"/>
    </row>
    <row r="29" spans="1:12" s="4" customFormat="1" x14ac:dyDescent="0.25">
      <c r="A29" s="33" t="s">
        <v>27</v>
      </c>
      <c r="B29" s="35" t="s">
        <v>35</v>
      </c>
      <c r="C29" s="32" t="s">
        <v>12</v>
      </c>
      <c r="D29" s="37">
        <f>4*800/10000</f>
        <v>0.32</v>
      </c>
      <c r="E29" s="14"/>
      <c r="F29" s="14"/>
      <c r="G29"/>
      <c r="H29"/>
      <c r="I29"/>
      <c r="J29"/>
      <c r="K29"/>
      <c r="L29"/>
    </row>
    <row r="30" spans="1:12" s="4" customFormat="1" x14ac:dyDescent="0.25">
      <c r="A30" s="33" t="s">
        <v>28</v>
      </c>
      <c r="B30" s="35" t="s">
        <v>56</v>
      </c>
      <c r="C30" s="32" t="s">
        <v>12</v>
      </c>
      <c r="D30" s="37">
        <f>2*650/10000</f>
        <v>0.13</v>
      </c>
      <c r="E30" s="14"/>
      <c r="F30" s="14"/>
      <c r="G30"/>
      <c r="H30"/>
      <c r="I30"/>
      <c r="J30"/>
      <c r="K30"/>
      <c r="L30"/>
    </row>
    <row r="31" spans="1:12" s="4" customFormat="1" x14ac:dyDescent="0.25">
      <c r="A31" s="33" t="s">
        <v>29</v>
      </c>
      <c r="B31" s="35" t="s">
        <v>34</v>
      </c>
      <c r="C31" s="32" t="s">
        <v>12</v>
      </c>
      <c r="D31" s="44">
        <f>4*110/10000</f>
        <v>4.3999999999999997E-2</v>
      </c>
      <c r="E31" s="14"/>
      <c r="F31" s="14"/>
      <c r="G31"/>
      <c r="H31"/>
      <c r="I31"/>
      <c r="J31"/>
      <c r="K31"/>
      <c r="L31"/>
    </row>
    <row r="32" spans="1:12" s="4" customFormat="1" x14ac:dyDescent="0.25">
      <c r="A32" s="33" t="s">
        <v>30</v>
      </c>
      <c r="B32" s="16" t="s">
        <v>44</v>
      </c>
      <c r="C32" s="17" t="s">
        <v>12</v>
      </c>
      <c r="D32" s="37">
        <f>6*330/10000</f>
        <v>0.19800000000000001</v>
      </c>
      <c r="E32" s="14"/>
      <c r="F32" s="14"/>
      <c r="G32"/>
      <c r="H32"/>
      <c r="I32"/>
      <c r="J32"/>
      <c r="K32"/>
      <c r="L32"/>
    </row>
    <row r="33" spans="1:12" s="4" customFormat="1" x14ac:dyDescent="0.25">
      <c r="A33" s="33" t="s">
        <v>31</v>
      </c>
      <c r="B33" s="35" t="s">
        <v>33</v>
      </c>
      <c r="C33" s="32" t="s">
        <v>12</v>
      </c>
      <c r="D33" s="44">
        <f>4*490/10000</f>
        <v>0.19600000000000001</v>
      </c>
      <c r="E33" s="14"/>
      <c r="F33" s="14"/>
      <c r="G33"/>
      <c r="H33"/>
      <c r="I33"/>
      <c r="J33"/>
      <c r="K33"/>
      <c r="L33"/>
    </row>
    <row r="34" spans="1:12" s="4" customFormat="1" ht="26.4" x14ac:dyDescent="0.25">
      <c r="A34" s="33" t="s">
        <v>65</v>
      </c>
      <c r="B34" s="90" t="s">
        <v>57</v>
      </c>
      <c r="C34" s="32" t="s">
        <v>12</v>
      </c>
      <c r="D34" s="44">
        <f>2*600/10000</f>
        <v>0.12</v>
      </c>
      <c r="E34" s="14"/>
      <c r="F34" s="14"/>
      <c r="G34"/>
      <c r="H34"/>
      <c r="I34"/>
      <c r="J34"/>
      <c r="K34"/>
      <c r="L34"/>
    </row>
    <row r="35" spans="1:12" s="4" customFormat="1" ht="26.4" x14ac:dyDescent="0.25">
      <c r="A35" s="33" t="s">
        <v>66</v>
      </c>
      <c r="B35" s="90" t="s">
        <v>58</v>
      </c>
      <c r="C35" s="32" t="s">
        <v>12</v>
      </c>
      <c r="D35" s="44">
        <f>2*400/10000</f>
        <v>0.08</v>
      </c>
      <c r="E35" s="14"/>
      <c r="F35" s="14"/>
      <c r="G35"/>
      <c r="H35"/>
      <c r="I35"/>
      <c r="J35"/>
      <c r="K35"/>
      <c r="L35"/>
    </row>
    <row r="36" spans="1:12" s="4" customFormat="1" ht="26.4" x14ac:dyDescent="0.25">
      <c r="A36" s="33" t="s">
        <v>67</v>
      </c>
      <c r="B36" s="90" t="s">
        <v>59</v>
      </c>
      <c r="C36" s="32" t="s">
        <v>12</v>
      </c>
      <c r="D36" s="44">
        <f>2*550/10000</f>
        <v>0.11</v>
      </c>
      <c r="E36" s="14"/>
      <c r="F36" s="14"/>
      <c r="G36"/>
      <c r="H36"/>
      <c r="I36"/>
      <c r="J36"/>
      <c r="K36"/>
      <c r="L36"/>
    </row>
    <row r="37" spans="1:12" s="4" customFormat="1" ht="26.4" x14ac:dyDescent="0.25">
      <c r="A37" s="33" t="s">
        <v>68</v>
      </c>
      <c r="B37" s="90" t="s">
        <v>60</v>
      </c>
      <c r="C37" s="32" t="s">
        <v>12</v>
      </c>
      <c r="D37" s="44">
        <f>7*1150/10000</f>
        <v>0.80500000000000005</v>
      </c>
      <c r="E37" s="14"/>
      <c r="F37" s="14"/>
      <c r="G37"/>
      <c r="H37"/>
      <c r="I37"/>
      <c r="J37"/>
      <c r="K37"/>
      <c r="L37"/>
    </row>
    <row r="38" spans="1:12" s="4" customFormat="1" ht="26.4" x14ac:dyDescent="0.25">
      <c r="A38" s="33" t="s">
        <v>69</v>
      </c>
      <c r="B38" s="90" t="s">
        <v>61</v>
      </c>
      <c r="C38" s="32" t="s">
        <v>12</v>
      </c>
      <c r="D38" s="44">
        <f>7*1000/10000</f>
        <v>0.7</v>
      </c>
      <c r="E38" s="14"/>
      <c r="F38" s="14"/>
      <c r="G38"/>
      <c r="H38"/>
      <c r="I38"/>
      <c r="J38"/>
      <c r="K38"/>
      <c r="L38"/>
    </row>
    <row r="39" spans="1:12" s="4" customFormat="1" ht="26.4" x14ac:dyDescent="0.25">
      <c r="A39" s="33" t="s">
        <v>70</v>
      </c>
      <c r="B39" s="90" t="s">
        <v>62</v>
      </c>
      <c r="C39" s="32" t="s">
        <v>12</v>
      </c>
      <c r="D39" s="44">
        <f>6*200/10000</f>
        <v>0.12</v>
      </c>
      <c r="E39" s="14"/>
      <c r="F39" s="14"/>
      <c r="G39"/>
      <c r="H39"/>
      <c r="I39"/>
      <c r="J39"/>
      <c r="K39"/>
      <c r="L39"/>
    </row>
    <row r="40" spans="1:12" s="4" customFormat="1" ht="26.4" x14ac:dyDescent="0.25">
      <c r="A40" s="33" t="s">
        <v>71</v>
      </c>
      <c r="B40" s="90" t="s">
        <v>63</v>
      </c>
      <c r="C40" s="32" t="s">
        <v>12</v>
      </c>
      <c r="D40" s="44">
        <f>6*500/10000</f>
        <v>0.3</v>
      </c>
      <c r="E40" s="14"/>
      <c r="F40" s="14"/>
      <c r="G40"/>
      <c r="H40"/>
      <c r="I40"/>
      <c r="J40"/>
      <c r="K40"/>
      <c r="L40"/>
    </row>
    <row r="41" spans="1:12" s="4" customFormat="1" x14ac:dyDescent="0.25">
      <c r="A41" s="33" t="s">
        <v>72</v>
      </c>
      <c r="B41" s="35" t="s">
        <v>55</v>
      </c>
      <c r="C41" s="32" t="s">
        <v>12</v>
      </c>
      <c r="D41" s="44">
        <f>2*1100/10000</f>
        <v>0.22</v>
      </c>
      <c r="E41" s="14"/>
      <c r="F41" s="14"/>
      <c r="G41"/>
      <c r="H41"/>
      <c r="I41"/>
      <c r="J41"/>
      <c r="K41"/>
      <c r="L41"/>
    </row>
    <row r="42" spans="1:12" s="4" customFormat="1" ht="24.6" customHeight="1" thickBot="1" x14ac:dyDescent="0.3">
      <c r="A42" s="33" t="s">
        <v>73</v>
      </c>
      <c r="B42" s="90" t="s">
        <v>64</v>
      </c>
      <c r="C42" s="32" t="s">
        <v>12</v>
      </c>
      <c r="D42" s="44">
        <f>2*300/10000</f>
        <v>0.06</v>
      </c>
      <c r="E42" s="14"/>
      <c r="F42" s="14"/>
      <c r="G42"/>
      <c r="H42"/>
      <c r="I42"/>
      <c r="J42"/>
      <c r="K42"/>
      <c r="L42"/>
    </row>
    <row r="43" spans="1:12" s="4" customFormat="1" ht="14.4" thickTop="1" thickBot="1" x14ac:dyDescent="0.3">
      <c r="A43" s="64"/>
      <c r="B43" s="65" t="s">
        <v>5</v>
      </c>
      <c r="C43" s="66" t="s">
        <v>12</v>
      </c>
      <c r="D43" s="58">
        <f>SUM(D20:D33)</f>
        <v>4.5880000000000001</v>
      </c>
      <c r="E43" s="67"/>
      <c r="F43" s="67"/>
      <c r="G43"/>
      <c r="H43"/>
      <c r="I43"/>
      <c r="J43"/>
      <c r="K43"/>
      <c r="L43"/>
    </row>
    <row r="44" spans="1:12" s="4" customFormat="1" ht="29.4" customHeight="1" thickTop="1" x14ac:dyDescent="0.25">
      <c r="A44" s="77" t="s">
        <v>74</v>
      </c>
      <c r="B44" s="77"/>
      <c r="C44" s="55"/>
      <c r="D44" s="62"/>
      <c r="E44" s="63"/>
      <c r="F44" s="63"/>
      <c r="G44"/>
      <c r="H44"/>
      <c r="I44"/>
      <c r="J44"/>
      <c r="K44"/>
      <c r="L44"/>
    </row>
    <row r="45" spans="1:12" s="4" customFormat="1" x14ac:dyDescent="0.25">
      <c r="A45" s="36">
        <v>1</v>
      </c>
      <c r="B45" s="35" t="s">
        <v>52</v>
      </c>
      <c r="C45" s="17" t="s">
        <v>12</v>
      </c>
      <c r="D45" s="37">
        <f>1820*10/10000</f>
        <v>1.82</v>
      </c>
      <c r="E45" s="14"/>
      <c r="F45" s="14"/>
      <c r="G45"/>
      <c r="H45"/>
      <c r="I45"/>
      <c r="J45"/>
      <c r="K45"/>
      <c r="L45"/>
    </row>
    <row r="46" spans="1:12" s="4" customFormat="1" x14ac:dyDescent="0.25">
      <c r="A46" s="36">
        <v>2</v>
      </c>
      <c r="B46" s="35" t="s">
        <v>45</v>
      </c>
      <c r="C46" s="17" t="s">
        <v>12</v>
      </c>
      <c r="D46" s="37">
        <f>1810*8/10000</f>
        <v>1.448</v>
      </c>
      <c r="E46" s="14"/>
      <c r="F46" s="14"/>
      <c r="G46"/>
      <c r="H46"/>
      <c r="I46"/>
      <c r="J46"/>
      <c r="K46"/>
      <c r="L46"/>
    </row>
    <row r="47" spans="1:12" s="4" customFormat="1" x14ac:dyDescent="0.25">
      <c r="A47" s="36">
        <v>3</v>
      </c>
      <c r="B47" s="35" t="s">
        <v>46</v>
      </c>
      <c r="C47" s="17" t="s">
        <v>12</v>
      </c>
      <c r="D47" s="47">
        <f>8*1560/10000</f>
        <v>1.248</v>
      </c>
      <c r="E47" s="14"/>
      <c r="F47" s="14"/>
      <c r="G47"/>
      <c r="H47"/>
      <c r="I47"/>
      <c r="J47"/>
      <c r="K47"/>
      <c r="L47"/>
    </row>
    <row r="48" spans="1:12" s="4" customFormat="1" x14ac:dyDescent="0.25">
      <c r="A48" s="36">
        <v>4</v>
      </c>
      <c r="B48" s="48" t="s">
        <v>48</v>
      </c>
      <c r="C48" s="17" t="s">
        <v>12</v>
      </c>
      <c r="D48" s="49">
        <f>10*1830/10000</f>
        <v>1.83</v>
      </c>
      <c r="E48" s="14"/>
      <c r="F48" s="14"/>
      <c r="G48"/>
      <c r="H48"/>
      <c r="I48"/>
      <c r="J48"/>
      <c r="K48"/>
      <c r="L48"/>
    </row>
    <row r="49" spans="1:13" s="4" customFormat="1" ht="13.8" thickBot="1" x14ac:dyDescent="0.3">
      <c r="A49" s="73">
        <v>5</v>
      </c>
      <c r="B49" s="71" t="s">
        <v>51</v>
      </c>
      <c r="C49" s="74" t="s">
        <v>12</v>
      </c>
      <c r="D49" s="72">
        <f>(5*1303)/10000</f>
        <v>0.65149999999999997</v>
      </c>
      <c r="E49" s="50"/>
      <c r="F49" s="50"/>
      <c r="G49"/>
      <c r="H49"/>
      <c r="I49"/>
      <c r="J49"/>
      <c r="K49"/>
      <c r="L49"/>
    </row>
    <row r="50" spans="1:13" s="4" customFormat="1" ht="14.4" thickTop="1" thickBot="1" x14ac:dyDescent="0.3">
      <c r="A50" s="46"/>
      <c r="B50" s="59" t="s">
        <v>5</v>
      </c>
      <c r="C50" s="60" t="s">
        <v>12</v>
      </c>
      <c r="D50" s="58">
        <f>SUM(D45:D48)</f>
        <v>6.3460000000000001</v>
      </c>
      <c r="E50" s="51"/>
      <c r="F50" s="51"/>
      <c r="G50"/>
      <c r="H50"/>
      <c r="I50"/>
      <c r="J50"/>
      <c r="K50"/>
      <c r="L50"/>
    </row>
    <row r="51" spans="1:13" s="4" customFormat="1" ht="15" customHeight="1" thickTop="1" thickBot="1" x14ac:dyDescent="0.3">
      <c r="A51" s="38"/>
      <c r="B51" s="39" t="s">
        <v>5</v>
      </c>
      <c r="C51" s="40" t="s">
        <v>12</v>
      </c>
      <c r="D51" s="41">
        <f>D43+D18+D50</f>
        <v>27.109000000000002</v>
      </c>
      <c r="E51" s="42"/>
      <c r="F51" s="42"/>
      <c r="G51"/>
      <c r="H51" t="s">
        <v>7</v>
      </c>
      <c r="I51" t="s">
        <v>7</v>
      </c>
      <c r="J51" t="s">
        <v>7</v>
      </c>
      <c r="K51" t="s">
        <v>7</v>
      </c>
      <c r="L51" t="s">
        <v>7</v>
      </c>
    </row>
    <row r="52" spans="1:13" s="4" customFormat="1" ht="13.8" thickTop="1" x14ac:dyDescent="0.25">
      <c r="A52" s="15"/>
      <c r="B52" s="100" t="s">
        <v>5</v>
      </c>
      <c r="C52" s="101"/>
      <c r="D52" s="102"/>
      <c r="E52" s="14"/>
      <c r="F52" s="14"/>
      <c r="G52"/>
      <c r="H52"/>
      <c r="I52" t="s">
        <v>7</v>
      </c>
      <c r="J52" t="s">
        <v>7</v>
      </c>
      <c r="K52" t="s">
        <v>7</v>
      </c>
      <c r="L52" t="s">
        <v>7</v>
      </c>
    </row>
    <row r="53" spans="1:13" s="4" customFormat="1" ht="13.8" thickBot="1" x14ac:dyDescent="0.3">
      <c r="A53" s="18"/>
      <c r="B53" s="103" t="s">
        <v>9</v>
      </c>
      <c r="C53" s="104"/>
      <c r="D53" s="105"/>
      <c r="E53" s="20"/>
      <c r="F53" s="20"/>
      <c r="G53"/>
      <c r="H53"/>
      <c r="I53"/>
      <c r="J53"/>
      <c r="K53"/>
      <c r="L53" t="s">
        <v>7</v>
      </c>
    </row>
    <row r="54" spans="1:13" s="4" customFormat="1" ht="15" thickTop="1" thickBot="1" x14ac:dyDescent="0.35">
      <c r="A54" s="21"/>
      <c r="B54" s="106" t="s">
        <v>1</v>
      </c>
      <c r="C54" s="107"/>
      <c r="D54" s="108"/>
      <c r="E54" s="22"/>
      <c r="F54" s="22"/>
      <c r="L54" s="4" t="s">
        <v>7</v>
      </c>
    </row>
    <row r="55" spans="1:13" ht="15.75" customHeight="1" thickTop="1" x14ac:dyDescent="0.25">
      <c r="A55" s="95" t="s">
        <v>15</v>
      </c>
      <c r="B55" s="95"/>
      <c r="C55" s="96" t="s">
        <v>77</v>
      </c>
      <c r="D55" s="96"/>
      <c r="E55" s="96"/>
      <c r="F55" s="96"/>
      <c r="G55" s="96"/>
      <c r="H55" s="70"/>
      <c r="I55" s="70"/>
      <c r="J55" s="70"/>
      <c r="K55" s="70"/>
      <c r="L55" s="70"/>
      <c r="M55" s="4"/>
    </row>
    <row r="56" spans="1:13" s="2" customFormat="1" ht="15" customHeight="1" x14ac:dyDescent="0.25">
      <c r="A56" s="96"/>
      <c r="B56" s="96"/>
      <c r="C56" s="96"/>
      <c r="D56" s="96"/>
      <c r="E56" s="96"/>
      <c r="F56" s="96"/>
      <c r="G56" s="96"/>
      <c r="H56" s="94"/>
      <c r="I56" s="94"/>
      <c r="J56" s="94"/>
      <c r="K56" s="94"/>
      <c r="L56" s="94"/>
      <c r="M56" s="5"/>
    </row>
    <row r="57" spans="1:13" ht="13.8" x14ac:dyDescent="0.25">
      <c r="A57" s="25"/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</row>
    <row r="58" spans="1:13" ht="13.8" x14ac:dyDescent="0.25">
      <c r="A58" s="25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</row>
    <row r="59" spans="1:13" ht="13.8" x14ac:dyDescent="0.25">
      <c r="A59" s="25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</row>
    <row r="60" spans="1:13" ht="13.8" x14ac:dyDescent="0.25">
      <c r="A60" s="3"/>
      <c r="B60" s="26" t="s">
        <v>7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1:13" ht="13.8" x14ac:dyDescent="0.25">
      <c r="A61" s="3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1:13" ht="13.8" x14ac:dyDescent="0.25">
      <c r="A62" s="3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</row>
    <row r="63" spans="1:13" ht="13.8" x14ac:dyDescent="0.25">
      <c r="A63" s="3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</row>
    <row r="64" spans="1:13" ht="13.8" x14ac:dyDescent="0.25">
      <c r="A64" s="3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</row>
    <row r="65" spans="1:12" ht="13.8" x14ac:dyDescent="0.25">
      <c r="A65" s="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</row>
    <row r="66" spans="1:12" ht="13.8" x14ac:dyDescent="0.25">
      <c r="A66" s="3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</row>
    <row r="67" spans="1:12" x14ac:dyDescent="0.25">
      <c r="A67" s="3"/>
      <c r="B67" s="3"/>
      <c r="C67" s="3"/>
      <c r="D67" s="3"/>
      <c r="E67" s="3"/>
      <c r="F67" s="3"/>
      <c r="G67" s="3"/>
      <c r="H67" s="76"/>
      <c r="I67" s="76"/>
      <c r="J67" s="76"/>
      <c r="K67" s="76"/>
      <c r="L67" s="3"/>
    </row>
    <row r="68" spans="1:12" x14ac:dyDescent="0.25">
      <c r="A68" s="3"/>
      <c r="B68" s="29"/>
      <c r="C68" s="3"/>
      <c r="D68" s="3"/>
      <c r="E68" s="3"/>
      <c r="F68" s="3"/>
      <c r="G68" s="3"/>
      <c r="H68" s="29"/>
      <c r="I68" s="3"/>
      <c r="J68" s="3"/>
      <c r="K68" s="3"/>
      <c r="L68" s="3"/>
    </row>
    <row r="69" spans="1:12" x14ac:dyDescent="0.25">
      <c r="A69" s="3"/>
      <c r="B69" s="3"/>
      <c r="C69" s="3"/>
      <c r="D69" s="3"/>
      <c r="E69" s="3"/>
      <c r="F69" s="3"/>
      <c r="G69" s="3"/>
      <c r="H69" s="75"/>
      <c r="I69" s="75"/>
      <c r="J69" s="75"/>
      <c r="K69" s="3"/>
      <c r="L69" s="3"/>
    </row>
  </sheetData>
  <mergeCells count="18">
    <mergeCell ref="B52:D52"/>
    <mergeCell ref="B53:D53"/>
    <mergeCell ref="B54:D54"/>
    <mergeCell ref="A1:G1"/>
    <mergeCell ref="A44:B44"/>
    <mergeCell ref="A11:B11"/>
    <mergeCell ref="A19:B19"/>
    <mergeCell ref="D8:D10"/>
    <mergeCell ref="C8:C10"/>
    <mergeCell ref="B8:B10"/>
    <mergeCell ref="A8:A10"/>
    <mergeCell ref="A2:D2"/>
    <mergeCell ref="E8:E10"/>
    <mergeCell ref="F8:F10"/>
    <mergeCell ref="H69:J69"/>
    <mergeCell ref="H67:K67"/>
    <mergeCell ref="C55:G56"/>
    <mergeCell ref="A55:B56"/>
  </mergeCells>
  <phoneticPr fontId="2" type="noConversion"/>
  <pageMargins left="0.51" right="0.45" top="0.64" bottom="0.6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CEĻI</vt:lpstr>
    </vt:vector>
  </TitlesOfParts>
  <Company>RAPLM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Mārīte Šketika</cp:lastModifiedBy>
  <cp:lastPrinted>2018-03-12T07:36:29Z</cp:lastPrinted>
  <dcterms:created xsi:type="dcterms:W3CDTF">2006-09-05T06:27:34Z</dcterms:created>
  <dcterms:modified xsi:type="dcterms:W3CDTF">2018-03-12T13:37:57Z</dcterms:modified>
</cp:coreProperties>
</file>