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C:\Users\maris.arnavs\Desktop\Baseina iepirkums PIi\"/>
    </mc:Choice>
  </mc:AlternateContent>
  <bookViews>
    <workbookView xWindow="0" yWindow="0" windowWidth="25695" windowHeight="10950" tabRatio="864" activeTab="9"/>
  </bookViews>
  <sheets>
    <sheet name="koptame" sheetId="29" r:id="rId1"/>
    <sheet name="kops_1" sheetId="25" r:id="rId2"/>
    <sheet name=" 1-1" sheetId="1" r:id="rId3"/>
    <sheet name=" 1-2" sheetId="2" r:id="rId4"/>
    <sheet name=" 1-3" sheetId="4" r:id="rId5"/>
    <sheet name=" 1-4" sheetId="8" r:id="rId6"/>
    <sheet name="1-5" sheetId="45" r:id="rId7"/>
    <sheet name="kops_2" sheetId="26" r:id="rId8"/>
    <sheet name=" 2-1" sheetId="11" r:id="rId9"/>
    <sheet name="2-2" sheetId="15" r:id="rId10"/>
  </sheets>
  <definedNames>
    <definedName name="_xlnm._FilterDatabase" localSheetId="2" hidden="1">' 1-1'!$A$11:$P$17</definedName>
    <definedName name="_xlnm._FilterDatabase" localSheetId="3" hidden="1">' 1-2'!$A$10:$P$17</definedName>
    <definedName name="_xlnm._FilterDatabase" localSheetId="8" hidden="1">' 2-1'!$C$1:$C$18</definedName>
    <definedName name="_xlnm._FilterDatabase" localSheetId="9" hidden="1">'2-2'!$C$1:$C$25</definedName>
    <definedName name="_xlnm.Print_Area" localSheetId="2">' 1-1'!$A$2:$P$30</definedName>
    <definedName name="_xlnm.Print_Area" localSheetId="3">' 1-2'!$A$1:$P$24</definedName>
    <definedName name="_xlnm.Print_Area" localSheetId="4">' 1-3'!$A$1:$P$34</definedName>
    <definedName name="_xlnm.Print_Area" localSheetId="5">' 1-4'!$A$1:$P$30</definedName>
    <definedName name="_xlnm.Print_Area" localSheetId="8">' 2-1'!$A$1:$P$26</definedName>
    <definedName name="_xlnm.Print_Area" localSheetId="6">'1-5'!$A$1:$P$27</definedName>
    <definedName name="_xlnm.Print_Area" localSheetId="9">'2-2'!$A$1:$P$32</definedName>
    <definedName name="_xlnm.Print_Area" localSheetId="1">kops_1!$A$9:$H$38</definedName>
    <definedName name="_xlnm.Print_Area" localSheetId="7">kops_2!$A$1:$H$28</definedName>
    <definedName name="_xlnm.Print_Titles" localSheetId="2">' 1-1'!$9:$10</definedName>
    <definedName name="_xlnm.Print_Titles" localSheetId="3">' 1-2'!$8:$9</definedName>
    <definedName name="_xlnm.Print_Titles" localSheetId="4">' 1-3'!$8:$9</definedName>
    <definedName name="_xlnm.Print_Titles" localSheetId="8">' 2-1'!$8:$9</definedName>
    <definedName name="_xlnm.Print_Titles" localSheetId="6">'1-5'!$7:$8</definedName>
    <definedName name="_xlnm.Print_Titles" localSheetId="9">'2-2'!$8:$9</definedName>
    <definedName name="_xlnm.Print_Titles" localSheetId="1">kops_1!$20:$21</definedName>
    <definedName name="_xlnm.Print_Titles" localSheetId="7">kops_2!$13:$14</definedName>
    <definedName name="_xlnm.Print_Titles" localSheetId="0">koptame!$12:$12</definedName>
  </definedNames>
  <calcPr calcId="152511"/>
</workbook>
</file>

<file path=xl/calcChain.xml><?xml version="1.0" encoding="utf-8"?>
<calcChain xmlns="http://schemas.openxmlformats.org/spreadsheetml/2006/main">
  <c r="A18" i="4" l="1"/>
  <c r="G9" i="26" l="1"/>
  <c r="H10" i="8" l="1"/>
  <c r="J10" i="8" s="1"/>
  <c r="A13" i="2"/>
  <c r="A19" i="4"/>
  <c r="A20" i="4" s="1"/>
  <c r="A21" i="4" s="1"/>
  <c r="A22" i="4" s="1"/>
  <c r="A23" i="4" s="1"/>
  <c r="A24" i="4" s="1"/>
  <c r="A25" i="4" s="1"/>
  <c r="A12" i="1" l="1"/>
  <c r="N20" i="1" l="1"/>
  <c r="F23" i="25" s="1"/>
  <c r="L20" i="1"/>
  <c r="H23" i="25" s="1"/>
  <c r="O20" i="1"/>
  <c r="G23" i="25" s="1"/>
  <c r="A14" i="1"/>
  <c r="A15" i="1" s="1"/>
  <c r="A16" i="1" s="1"/>
  <c r="A17" i="1" s="1"/>
  <c r="M20" i="1"/>
  <c r="E23" i="25" l="1"/>
  <c r="P20" i="1"/>
  <c r="P7" i="1" s="1"/>
  <c r="A14" i="2"/>
  <c r="A15" i="2" s="1"/>
  <c r="A16" i="2" s="1"/>
  <c r="O11" i="15" l="1"/>
  <c r="N17" i="45"/>
  <c r="O11" i="4"/>
  <c r="N11" i="4"/>
  <c r="N12" i="4"/>
  <c r="O12" i="4"/>
  <c r="O13" i="4"/>
  <c r="N13" i="4"/>
  <c r="N14" i="4"/>
  <c r="O14" i="4"/>
  <c r="N11" i="15"/>
  <c r="O17" i="45"/>
  <c r="N26" i="15" l="1"/>
  <c r="F16" i="26" s="1"/>
  <c r="O26" i="15"/>
  <c r="G16" i="26" s="1"/>
  <c r="O26" i="4"/>
  <c r="G25" i="25" s="1"/>
  <c r="N26" i="4"/>
  <c r="F25" i="25" s="1"/>
  <c r="O16" i="8"/>
  <c r="G26" i="25" s="1"/>
  <c r="N16" i="8"/>
  <c r="F26" i="25" s="1"/>
  <c r="O17" i="2"/>
  <c r="G24" i="25" s="1"/>
  <c r="N17" i="2"/>
  <c r="F24" i="25" s="1"/>
  <c r="L11" i="15"/>
  <c r="L11" i="4"/>
  <c r="L13" i="4"/>
  <c r="L12" i="4"/>
  <c r="L14" i="4"/>
  <c r="M11" i="4"/>
  <c r="P11" i="4" s="1"/>
  <c r="K11" i="4"/>
  <c r="L26" i="4" l="1"/>
  <c r="H25" i="25" s="1"/>
  <c r="L26" i="15"/>
  <c r="H16" i="26" s="1"/>
  <c r="L16" i="8"/>
  <c r="H26" i="25" s="1"/>
  <c r="L17" i="2"/>
  <c r="H24" i="25" s="1"/>
  <c r="M14" i="4"/>
  <c r="P14" i="4" s="1"/>
  <c r="K14" i="4"/>
  <c r="K12" i="4"/>
  <c r="M12" i="4"/>
  <c r="P12" i="4" s="1"/>
  <c r="K13" i="4"/>
  <c r="M13" i="4"/>
  <c r="P13" i="4" s="1"/>
  <c r="M11" i="15"/>
  <c r="P11" i="15" s="1"/>
  <c r="M17" i="45" l="1"/>
  <c r="M26" i="15"/>
  <c r="E16" i="26" s="1"/>
  <c r="D16" i="26" s="1"/>
  <c r="M26" i="4"/>
  <c r="M16" i="8"/>
  <c r="E26" i="25" s="1"/>
  <c r="D26" i="25" s="1"/>
  <c r="M17" i="2"/>
  <c r="E24" i="25" s="1"/>
  <c r="P26" i="15" l="1"/>
  <c r="M6" i="15" s="1"/>
  <c r="E25" i="25"/>
  <c r="D25" i="25" s="1"/>
  <c r="P26" i="4"/>
  <c r="P6" i="4" s="1"/>
  <c r="P16" i="8"/>
  <c r="O6" i="8" s="1"/>
  <c r="G27" i="25" l="1"/>
  <c r="F27" i="25"/>
  <c r="L17" i="45"/>
  <c r="H27" i="25" s="1"/>
  <c r="P17" i="45" l="1"/>
  <c r="N5" i="45" s="1"/>
  <c r="E27" i="25"/>
  <c r="D27" i="25" s="1"/>
  <c r="K10" i="15" l="1"/>
  <c r="L10" i="15"/>
  <c r="M10" i="15"/>
  <c r="N10" i="15"/>
  <c r="O10" i="15"/>
  <c r="M18" i="11"/>
  <c r="E15" i="26" s="1"/>
  <c r="L18" i="11"/>
  <c r="H15" i="26" s="1"/>
  <c r="H17" i="26" s="1"/>
  <c r="N18" i="11"/>
  <c r="F15" i="26" s="1"/>
  <c r="O18" i="11"/>
  <c r="G15" i="26" s="1"/>
  <c r="K11" i="1"/>
  <c r="O11" i="1"/>
  <c r="N11" i="1"/>
  <c r="L11" i="1"/>
  <c r="G17" i="26" l="1"/>
  <c r="F17" i="26"/>
  <c r="E17" i="26"/>
  <c r="G10" i="26" s="1"/>
  <c r="D15" i="26"/>
  <c r="P18" i="11"/>
  <c r="N6" i="11" s="1"/>
  <c r="M11" i="1"/>
  <c r="P10" i="15"/>
  <c r="H28" i="25"/>
  <c r="D17" i="26" l="1"/>
  <c r="D20" i="26" s="1"/>
  <c r="P11" i="1"/>
  <c r="D18" i="26" l="1"/>
  <c r="D19" i="26" s="1"/>
  <c r="G28" i="25"/>
  <c r="H10" i="26"/>
  <c r="D21" i="26" l="1"/>
  <c r="D23" i="25"/>
  <c r="H17" i="25"/>
  <c r="E28" i="25" l="1"/>
  <c r="H9" i="26" l="1"/>
  <c r="P17" i="2"/>
  <c r="P6" i="2" s="1"/>
  <c r="F28" i="25"/>
  <c r="D24" i="25" l="1"/>
  <c r="D28" i="25" s="1"/>
  <c r="D31" i="25" s="1"/>
  <c r="D29" i="25" l="1"/>
  <c r="D30" i="25" s="1"/>
  <c r="D32" i="25" l="1"/>
  <c r="H16" i="25" l="1"/>
</calcChain>
</file>

<file path=xl/sharedStrings.xml><?xml version="1.0" encoding="utf-8"?>
<sst xmlns="http://schemas.openxmlformats.org/spreadsheetml/2006/main" count="428" uniqueCount="164">
  <si>
    <t xml:space="preserve"> 1-1</t>
  </si>
  <si>
    <t xml:space="preserve"> 1-2</t>
  </si>
  <si>
    <t xml:space="preserve"> 1-3</t>
  </si>
  <si>
    <t xml:space="preserve"> 2-1</t>
  </si>
  <si>
    <t xml:space="preserve"> 2-2</t>
  </si>
  <si>
    <t>LOKĀLĀ TĀME NR. 1-1
BŪVLAUKUMA IZMAKSAS</t>
  </si>
  <si>
    <t>Npk.</t>
  </si>
  <si>
    <t>Kods</t>
  </si>
  <si>
    <t>Nosaukums</t>
  </si>
  <si>
    <t/>
  </si>
  <si>
    <t>BŪVLAUKUMA IERĪKOŠANA UN UZTURĒŠANA (DOP daļa)</t>
  </si>
  <si>
    <t>03-00000</t>
  </si>
  <si>
    <t>Objekta būvtafeles uzstādīšana</t>
  </si>
  <si>
    <t>KOPĀ</t>
  </si>
  <si>
    <t>Būvlaukuma izmaksas</t>
  </si>
  <si>
    <t>Mērv.</t>
  </si>
  <si>
    <t>m</t>
  </si>
  <si>
    <t>m2</t>
  </si>
  <si>
    <t>gb</t>
  </si>
  <si>
    <t>kpl</t>
  </si>
  <si>
    <t>Tāmes izmaksas, EUR</t>
  </si>
  <si>
    <t>Vienības izmaksas</t>
  </si>
  <si>
    <t>Kopā uz visu apjomu</t>
  </si>
  <si>
    <t>Daudz.</t>
  </si>
  <si>
    <t>laika norma (c/h)</t>
  </si>
  <si>
    <t>darba alga (EUR)</t>
  </si>
  <si>
    <t>mehānismi (EUR)</t>
  </si>
  <si>
    <t>kopā (EUR)</t>
  </si>
  <si>
    <t>darbietilpība (c/h)</t>
  </si>
  <si>
    <t>summa (EUR)</t>
  </si>
  <si>
    <t>LOKĀLĀ TĀME NR. 1-2
DEMONTĀŽAS DARBI</t>
  </si>
  <si>
    <t>02-00000</t>
  </si>
  <si>
    <t>Būvgružu savākšana un izvešana uz izgāztuvi</t>
  </si>
  <si>
    <t>Demontāžas darbi</t>
  </si>
  <si>
    <t>m3</t>
  </si>
  <si>
    <t>05-00000</t>
  </si>
  <si>
    <t>Iekšējās pagraba stāva atbalsta sienas (BK-004)</t>
  </si>
  <si>
    <t>Betona izlīdzinošā kārta, iesk. betona C12/15 piegādi un sūknēšanu</t>
  </si>
  <si>
    <t>Atbalsta sienu stiegrošana ar armatūru Ø12mm, ar atmatūras ierobežotājiem</t>
  </si>
  <si>
    <t>Atbalsta sienu betonēšana, iesk. veidņus, betona C30/37 XC2 XS1 F200W4 piegādi un sūknēšanu</t>
  </si>
  <si>
    <t>07-00000</t>
  </si>
  <si>
    <t>Būvkonstrukcijas</t>
  </si>
  <si>
    <t>t</t>
  </si>
  <si>
    <t>LOKĀLĀ TĀME NR. 2-1
APKURE</t>
  </si>
  <si>
    <t>Apkure</t>
  </si>
  <si>
    <t>17-00000</t>
  </si>
  <si>
    <t>Cauruļu izolācija b=50 mm, Ø 35x1.5, PAROC Section AluCoat T vai ekvivalents</t>
  </si>
  <si>
    <t>Montāžas palīgmateriāli</t>
  </si>
  <si>
    <t>Cauruļvadu stiprinājumi</t>
  </si>
  <si>
    <t>Metināšanas materiāli</t>
  </si>
  <si>
    <t>Par kopējo summu, EUR</t>
  </si>
  <si>
    <t>Kopēja darbietilpība, c/st.</t>
  </si>
  <si>
    <t>Nr.p.k</t>
  </si>
  <si>
    <t>Darba veids vai konstruktīvā elementa nosaukums</t>
  </si>
  <si>
    <t>Tāmes izmaksas        (EUR)</t>
  </si>
  <si>
    <t>tai skaitā</t>
  </si>
  <si>
    <t>Darbietilpība (c/h)</t>
  </si>
  <si>
    <t>Darba alga         (EUR)</t>
  </si>
  <si>
    <t>Mehānismi (EUR)</t>
  </si>
  <si>
    <t>tai skaitā darba aizsardzība</t>
  </si>
  <si>
    <t>PAVISAM KOPĀ</t>
  </si>
  <si>
    <t>Iekšējie inženiertīkli</t>
  </si>
  <si>
    <t>Objekta nosaukums</t>
  </si>
  <si>
    <t>Objekta izmaksas (EUR)</t>
  </si>
  <si>
    <t>  </t>
  </si>
  <si>
    <t>14-00000</t>
  </si>
  <si>
    <t>Blietētas šķembas 100mm, frakcija 16/32</t>
  </si>
  <si>
    <t>Metāla konstrukciju pretkorozijas krāsojums</t>
  </si>
  <si>
    <t>Metāla durvis</t>
  </si>
  <si>
    <t>gab.</t>
  </si>
  <si>
    <t>būvizstrādājumi  (EUR)</t>
  </si>
  <si>
    <t>būvizstrādājumi(EUR)</t>
  </si>
  <si>
    <t>Tāme sastādīta 2017.gada cenās, pamatojoties uz BK un AR daļas specifikācijām un rasējumiem</t>
  </si>
  <si>
    <t>Objekta adrese:             Pirmā iela 26A, Ādaži, Ādažu novads</t>
  </si>
  <si>
    <t>Objekta nosaukums:   Ādažu pirmskolas izglitības iestāde</t>
  </si>
  <si>
    <t>darba samaksas likme   (EUR/h)</t>
  </si>
  <si>
    <t>t.m.</t>
  </si>
  <si>
    <t>Būvizstrādājumi  (EUR)</t>
  </si>
  <si>
    <t>Tāme sastādīta 2017.gada cenās, pamatojoties uz DOP rasējumiem</t>
  </si>
  <si>
    <t>Ugunsdzēsības stenda ar  ugunsdzēšamajiem  aparātiem  uzstādīšana</t>
  </si>
  <si>
    <t xml:space="preserve">Plakāts ar brīdinājuma  un drošības zīmēm </t>
  </si>
  <si>
    <t>Tiešās izmaksas kopā, tajā skaitā sociālais nodoklis 23,59%:</t>
  </si>
  <si>
    <r>
      <t>Esošo grīdas flīžu nokalšana (</t>
    </r>
    <r>
      <rPr>
        <b/>
        <sz val="10"/>
        <rFont val="Arial"/>
        <family val="2"/>
        <charset val="186"/>
      </rPr>
      <t>lapa AR-3</t>
    </r>
    <r>
      <rPr>
        <sz val="10"/>
        <rFont val="Arial"/>
        <family val="2"/>
        <charset val="186"/>
      </rPr>
      <t>)</t>
    </r>
  </si>
  <si>
    <r>
      <t>Esošo  flīžu grīdlīstes h=15cm demontāža(</t>
    </r>
    <r>
      <rPr>
        <b/>
        <sz val="10"/>
        <rFont val="Arial"/>
        <family val="2"/>
        <charset val="186"/>
      </rPr>
      <t>lapa</t>
    </r>
    <r>
      <rPr>
        <sz val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AR-3</t>
    </r>
    <r>
      <rPr>
        <sz val="10"/>
        <rFont val="Arial"/>
        <family val="2"/>
        <charset val="186"/>
      </rPr>
      <t>)</t>
    </r>
  </si>
  <si>
    <r>
      <t>Pagraba sienu posmu demontāža (</t>
    </r>
    <r>
      <rPr>
        <b/>
        <sz val="10"/>
        <rFont val="Arial"/>
        <family val="2"/>
        <charset val="186"/>
      </rPr>
      <t>lapa BP-2</t>
    </r>
    <r>
      <rPr>
        <sz val="10"/>
        <rFont val="Arial"/>
        <family val="2"/>
        <charset val="186"/>
      </rPr>
      <t>)</t>
    </r>
  </si>
  <si>
    <t>LOKĀLĀ TĀME NR. 1-3
BŪVKONSTRUKCIJAS</t>
  </si>
  <si>
    <t>Mon. dz betona pārseguma plātne (BK-2-BK-7)</t>
  </si>
  <si>
    <t>Pamatu pēdas betonēšana(BK-5-BK-6)</t>
  </si>
  <si>
    <r>
      <t xml:space="preserve">darba samaksas likme (EUR/h),  </t>
    </r>
    <r>
      <rPr>
        <i/>
        <sz val="8"/>
        <rFont val="Arial"/>
        <family val="2"/>
        <charset val="186"/>
      </rPr>
      <t>t.sk.sociālais nodoklis 23,59%</t>
    </r>
  </si>
  <si>
    <r>
      <t xml:space="preserve">būvizstrā-dājumi, </t>
    </r>
    <r>
      <rPr>
        <i/>
        <sz val="8"/>
        <rFont val="Arial"/>
        <family val="2"/>
        <charset val="186"/>
      </rPr>
      <t>t.sk.transporta izdevumi (5,0%)</t>
    </r>
  </si>
  <si>
    <t xml:space="preserve">Metāla konstrukciju ugunsdrošais krāsojums 60 min. </t>
  </si>
  <si>
    <t>Siju un stātņu metāla konstrukciju izgatavošana, gruntēšana un montāža, iesk. stiprinājumus un montāžas detaļas</t>
  </si>
  <si>
    <t>Tehnoloģisko atvērumu  Ø180,betona iepildīšanai izveidošana (lapa BK-3)</t>
  </si>
  <si>
    <t>Tehnoloģisko atvērumu  Ø30,betona iepildīšanai izveidošana  (lapa BK-3)</t>
  </si>
  <si>
    <t>Mon. dz. betona pārseguma plātņu stiegrošana ar armatūru Ø8-Ø20mm, ar armatūras ierobežotājiem</t>
  </si>
  <si>
    <t>Mon. dz. betona pārseguma plātņu betonēšana, iesk. veidņus, betona C20/25 piegādi un sūknēšanu</t>
  </si>
  <si>
    <t xml:space="preserve"> 1-4</t>
  </si>
  <si>
    <t>LOKĀLĀ TĀME NR. 1-4
 AIĻU AIZPILDĪJUMS</t>
  </si>
  <si>
    <t>Tāme sastādīta 2017.gada cenās, pamatojoties uz AR daļas specifikācijām un rasējumiem</t>
  </si>
  <si>
    <t>Tāme sastādīta 2017.gada cenās, pamatojoties uz BK daļas specifikācijām un rasējumiem</t>
  </si>
  <si>
    <r>
      <t>Ģipškartona sienu apšuvuma ar siltumizolāciju b=50mm uz koka karkasa demontāža(</t>
    </r>
    <r>
      <rPr>
        <b/>
        <sz val="10"/>
        <rFont val="Arial"/>
        <family val="2"/>
        <charset val="186"/>
      </rPr>
      <t>lapa AR-2)</t>
    </r>
  </si>
  <si>
    <r>
      <t>Piekārto griestu ģipškartona apšuvuma ar siltumizolāciju b=50mm demontāža(</t>
    </r>
    <r>
      <rPr>
        <b/>
        <sz val="10"/>
        <rFont val="Arial"/>
        <family val="2"/>
        <charset val="186"/>
      </rPr>
      <t>lapa AR-2)</t>
    </r>
  </si>
  <si>
    <t>Līguma darbs</t>
  </si>
  <si>
    <t xml:space="preserve"> 1-5</t>
  </si>
  <si>
    <t>Aiļu aizpildījums</t>
  </si>
  <si>
    <t>Pašizlīdzinošs ģipša anhidrīta maisījums grīdai Knauf Vetonit 5000, b~20mm (vidēji), 18kg/m2(vai analogs)</t>
  </si>
  <si>
    <t>Esošās grīdas gruntēšana (grunts Knauf Estrichgrund vai analogs)</t>
  </si>
  <si>
    <t>10-00000</t>
  </si>
  <si>
    <t>13-00000</t>
  </si>
  <si>
    <t>Grīdas flīzēšana ar akmens masas flīzēm uz līmjavas kārtās ar epoksīda sveķu šuvotāju Mapei Kerapoxy vai analogs</t>
  </si>
  <si>
    <r>
      <t>Keramisko flīžu grīdlīstu h=15cm montāža(</t>
    </r>
    <r>
      <rPr>
        <b/>
        <sz val="10"/>
        <rFont val="Arial"/>
        <family val="2"/>
        <charset val="186"/>
      </rPr>
      <t>lapa</t>
    </r>
    <r>
      <rPr>
        <sz val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AR-3</t>
    </r>
    <r>
      <rPr>
        <sz val="10"/>
        <rFont val="Arial"/>
        <family val="2"/>
        <charset val="186"/>
      </rPr>
      <t>)</t>
    </r>
  </si>
  <si>
    <r>
      <t>Esošo sienu flīžu nokalšana h=1,8m (</t>
    </r>
    <r>
      <rPr>
        <b/>
        <sz val="10"/>
        <rFont val="Arial"/>
        <family val="2"/>
        <charset val="186"/>
      </rPr>
      <t>lapa AR-3</t>
    </r>
    <r>
      <rPr>
        <sz val="10"/>
        <rFont val="Arial"/>
        <family val="2"/>
        <charset val="186"/>
      </rPr>
      <t>)</t>
    </r>
  </si>
  <si>
    <t>Grīdas hidroizolācija WEBER 824 (vai analogs)</t>
  </si>
  <si>
    <t>Sienu flīzēšana ar akmens masas flīzēm uz līmjavas kārtās ar epoksīda sveķu šuvotāju Mapei Kerapoxy vai analogs</t>
  </si>
  <si>
    <t>1.stāva grīdas G-1 un sienu apdares darbi</t>
  </si>
  <si>
    <t>LOKĀLĀ TĀME NR. 1-5
1.STĀVA GRĪDAS G-1 UN SIENU APDARES DARBI</t>
  </si>
  <si>
    <t>Pagraba betona griestu remonts(lapa AR-2)</t>
  </si>
  <si>
    <t xml:space="preserve">ALUMĪNIJA  durvis </t>
  </si>
  <si>
    <t>Tāme sastādīta 2017.gada cenās, pamatojoties uz ŪK daļas specifikācijām un rasējumiem</t>
  </si>
  <si>
    <t>Aukstais ūdensvads –Ū1</t>
  </si>
  <si>
    <t xml:space="preserve">Plastmasas PPR ūdensapgādes cauruļvads De50mm PN10 ar kausējamiemveidgabaliem ar pretkondensāta izolāciju </t>
  </si>
  <si>
    <t xml:space="preserve">Plastmasas PPR ūdensapgādes cauruļvads De25mm PN10 ar kausējamiem veidgabaliem ar pretkondensāta izolāciju </t>
  </si>
  <si>
    <t xml:space="preserve">Plastmasas PPR ūdensapgādes cauruļvads De32mm PN10 ar kausējamiem veidgabaliem ar pretkondensāta izolāciju </t>
  </si>
  <si>
    <t>Pievienojums esošam ūdensvadam</t>
  </si>
  <si>
    <t>vieta</t>
  </si>
  <si>
    <t>Noslēgarmatūras un aprīkojuma mezgla demontāža un montāža baseina “straumes” pievadcaurulēm Dn65</t>
  </si>
  <si>
    <t>Kanalizācija –K1,K3</t>
  </si>
  <si>
    <t>Plastmasas PP iekšējās kanalizācijas cauruļvads ar veidgabaliem un stiprinājumiem De75</t>
  </si>
  <si>
    <t xml:space="preserve">Plastmasas PPR ūdensapgādes cauruļvads De50mm PN10 ar kausējamiem veidgabaliem ar pretkondensāta izolāciju </t>
  </si>
  <si>
    <t>Esošo trapu pārvienojums</t>
  </si>
  <si>
    <t>Esošo skimeru izvadu pārvienojums</t>
  </si>
  <si>
    <t>Pievienojums esošai kanalizācijai</t>
  </si>
  <si>
    <t>Esošā spiedvada De32mm pārvienojums</t>
  </si>
  <si>
    <r>
      <t>Sienu hidroizolācija WEBER 824 (vai analogs)</t>
    </r>
    <r>
      <rPr>
        <b/>
        <sz val="10"/>
        <rFont val="Arial"/>
        <family val="2"/>
        <charset val="186"/>
      </rPr>
      <t>(lapa AR-3)</t>
    </r>
  </si>
  <si>
    <t xml:space="preserve">Plastmasas PPR ūdensapgādes cauruļvads De65mm PN10 ar kausējamiem veidgabaliem ar pretkondensāta izolāciju </t>
  </si>
  <si>
    <t>Trapi ar hidroslēgu, De75 ar nerūsējoša tērauda režģi-esošo trapu nomaiņa</t>
  </si>
  <si>
    <t>Apkures cauruļu D32mm demontāža</t>
  </si>
  <si>
    <t>Tērauda cauruļu D32mm montāža</t>
  </si>
  <si>
    <t>Pievienojums pie esošās caurules D15mm uz konvektoriem ar siltumizolāciju</t>
  </si>
  <si>
    <t>Ūdensapgāde un kanalizācija</t>
  </si>
  <si>
    <t>Pavisam būvniecības izmaksas</t>
  </si>
  <si>
    <t> PVN 21%</t>
  </si>
  <si>
    <t xml:space="preserve">       Kopsavilkuma aprēķins Nr.1</t>
  </si>
  <si>
    <t xml:space="preserve">       Kopsavilkuma aprēķins Nr.2</t>
  </si>
  <si>
    <t>žoga 3,5x2m noma</t>
  </si>
  <si>
    <t>Darba alga   (EUR)</t>
  </si>
  <si>
    <t>Pagaidu žoga,uzstādīšana, nojaukšana un noma.(1mēn.)</t>
  </si>
  <si>
    <t>Ofisa konteinera 3x6m uzstādīšana un noma (1 mēn.)</t>
  </si>
  <si>
    <t>Noliktavas konteinera 3x6m uzstādīšana un noma (1 mēn.)</t>
  </si>
  <si>
    <t>WC konteinera uzstādīšana un noma(1 mēn.)</t>
  </si>
  <si>
    <t xml:space="preserve">Būves nosaukums: Ādažu PII baseina grīdas (pagraba pārseguma)atjaunošana </t>
  </si>
  <si>
    <t>D 2* 950x2000mm,  EI30 montāža</t>
  </si>
  <si>
    <t>D 3* 710x2180mm,  EI30 montāža</t>
  </si>
  <si>
    <t>D8* 1000x2100mm,  EI30 montāža</t>
  </si>
  <si>
    <t>D8/1*900x2100mm,  EI30 montāža</t>
  </si>
  <si>
    <t xml:space="preserve">Būves nosaukums:Ādažu PII baseina grīdas (pagraba pārseguma)atjaunošana </t>
  </si>
  <si>
    <t>Būves nosaukums: Ādažu PII baseina grīdas (pagraba pārseguma)atjaunošana</t>
  </si>
  <si>
    <t>Būves nosaukums:Ādažu PII baseina grīdas (pagraba pārseguma)atjaunošana</t>
  </si>
  <si>
    <t>Kopsavilkuma aprēķins Nr.1</t>
  </si>
  <si>
    <t>LOKĀLĀ TĀME NR. 2-2
ŪDENSAPGĀDE UN KANALIZĀCIJA</t>
  </si>
  <si>
    <t xml:space="preserve">Virsizdevumi  % </t>
  </si>
  <si>
    <t>Peļņa %</t>
  </si>
  <si>
    <t>Peļņa  %</t>
  </si>
  <si>
    <t>Koptāme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</si>
</sst>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.&quot;"/>
    <numFmt numFmtId="165" formatCode="_-[$€-2]\ * #,##0.00_-;\-[$€-2]\ * #,##0.00_-;_-[$€-2]\ * &quot;-&quot;??_-;_-@_-"/>
    <numFmt numFmtId="166" formatCode="#,##0.0"/>
    <numFmt numFmtId="167" formatCode="0.0"/>
  </numFmts>
  <fonts count="46">
    <font>
      <sz val="10"/>
      <color theme="1"/>
      <name val="Calibri"/>
      <family val="2"/>
      <charset val="186"/>
    </font>
    <font>
      <sz val="11"/>
      <color rgb="FFFF0000"/>
      <name val="Consolas"/>
      <family val="2"/>
      <charset val="186"/>
    </font>
    <font>
      <b/>
      <sz val="9"/>
      <color theme="4" tint="-0.499984740745262"/>
      <name val="Calibri"/>
      <family val="2"/>
      <scheme val="minor"/>
    </font>
    <font>
      <sz val="10"/>
      <color indexed="12"/>
      <name val="Calibri"/>
      <family val="2"/>
      <charset val="186"/>
    </font>
    <font>
      <sz val="9"/>
      <color theme="9" tint="-0.499984740745262"/>
      <name val="Calibri"/>
      <family val="2"/>
      <scheme val="minor"/>
    </font>
    <font>
      <i/>
      <sz val="10"/>
      <color theme="0" tint="-0.499984740745262"/>
      <name val="Calibri"/>
      <family val="2"/>
      <charset val="186"/>
    </font>
    <font>
      <i/>
      <sz val="10"/>
      <color theme="4" tint="-0.249977111117893"/>
      <name val="Calibri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theme="3" tint="-0.24994659260841701"/>
      <name val="concolas"/>
      <charset val="186"/>
    </font>
    <font>
      <b/>
      <sz val="10"/>
      <name val="Calibri"/>
      <family val="2"/>
      <charset val="186"/>
      <scheme val="minor"/>
    </font>
    <font>
      <sz val="11"/>
      <name val="Consolas"/>
      <family val="2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</font>
    <font>
      <i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rgb="FF9900CC"/>
      <name val="Calibri"/>
      <family val="2"/>
      <charset val="186"/>
      <scheme val="minor"/>
    </font>
    <font>
      <sz val="10"/>
      <color rgb="FF00B050"/>
      <name val="Calibri"/>
      <family val="2"/>
      <charset val="186"/>
      <scheme val="minor"/>
    </font>
    <font>
      <sz val="10"/>
      <color rgb="FFFF990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i/>
      <u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1"/>
      <color theme="0"/>
      <name val="Calibri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9"/>
      <name val="Arial"/>
      <family val="2"/>
      <charset val="186"/>
    </font>
    <font>
      <b/>
      <u/>
      <sz val="10"/>
      <name val="Arial"/>
      <family val="2"/>
      <charset val="186"/>
    </font>
    <font>
      <i/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Arial"/>
      <family val="2"/>
      <charset val="186"/>
    </font>
    <font>
      <i/>
      <u/>
      <sz val="10"/>
      <name val="Arial"/>
      <family val="2"/>
      <charset val="186"/>
    </font>
    <font>
      <b/>
      <sz val="10"/>
      <color rgb="FF414142"/>
      <name val="Arial"/>
      <family val="2"/>
      <charset val="186"/>
    </font>
    <font>
      <sz val="10"/>
      <color rgb="FF414142"/>
      <name val="Arial"/>
      <family val="2"/>
      <charset val="186"/>
    </font>
    <font>
      <u/>
      <sz val="10"/>
      <color rgb="FF414142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  <font>
      <u/>
      <sz val="10"/>
      <name val="Arial"/>
      <family val="2"/>
      <charset val="186"/>
    </font>
    <font>
      <b/>
      <sz val="11"/>
      <color rgb="FF414142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D5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2" borderId="0">
      <alignment vertical="top"/>
    </xf>
    <xf numFmtId="0" fontId="3" fillId="0" borderId="0" applyBorder="0">
      <alignment vertical="top"/>
    </xf>
    <xf numFmtId="0" fontId="4" fillId="0" borderId="3" applyBorder="0">
      <alignment vertical="top"/>
    </xf>
    <xf numFmtId="0" fontId="5" fillId="0" borderId="0">
      <alignment vertical="top" wrapText="1"/>
    </xf>
    <xf numFmtId="0" fontId="6" fillId="0" borderId="0">
      <alignment vertical="top" wrapText="1"/>
    </xf>
    <xf numFmtId="4" fontId="9" fillId="4" borderId="9" applyAlignment="0"/>
    <xf numFmtId="0" fontId="20" fillId="0" borderId="7" applyNumberFormat="0" applyFill="0" applyBorder="0" applyAlignment="0">
      <alignment vertical="top" wrapText="1"/>
    </xf>
    <xf numFmtId="0" fontId="19" fillId="0" borderId="0" applyNumberFormat="0" applyFill="0" applyBorder="0" applyAlignment="0">
      <alignment wrapText="1"/>
    </xf>
    <xf numFmtId="0" fontId="21" fillId="0" borderId="7" applyNumberFormat="0" applyFill="0" applyBorder="0" applyAlignment="0">
      <alignment vertical="top" wrapText="1"/>
    </xf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0" borderId="0"/>
    <xf numFmtId="0" fontId="22" fillId="0" borderId="0"/>
    <xf numFmtId="0" fontId="4" fillId="0" borderId="11" applyBorder="0">
      <alignment vertical="top"/>
    </xf>
    <xf numFmtId="0" fontId="20" fillId="0" borderId="11" applyNumberFormat="0" applyFill="0" applyBorder="0" applyAlignment="0">
      <alignment vertical="top" wrapText="1"/>
    </xf>
    <xf numFmtId="0" fontId="21" fillId="0" borderId="11" applyNumberFormat="0" applyFill="0" applyBorder="0" applyAlignment="0">
      <alignment vertical="top" wrapText="1"/>
    </xf>
    <xf numFmtId="0" fontId="26" fillId="0" borderId="0"/>
    <xf numFmtId="0" fontId="22" fillId="0" borderId="0"/>
    <xf numFmtId="0" fontId="23" fillId="0" borderId="0"/>
  </cellStyleXfs>
  <cellXfs count="357">
    <xf numFmtId="0" fontId="0" fillId="0" borderId="0" xfId="0"/>
    <xf numFmtId="0" fontId="7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vertical="top"/>
    </xf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/>
    </xf>
    <xf numFmtId="0" fontId="11" fillId="0" borderId="0" xfId="0" applyFont="1" applyAlignment="1">
      <alignment vertical="top"/>
    </xf>
    <xf numFmtId="0" fontId="11" fillId="0" borderId="0" xfId="0" applyFont="1"/>
    <xf numFmtId="0" fontId="14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left"/>
    </xf>
    <xf numFmtId="0" fontId="16" fillId="0" borderId="0" xfId="0" applyFont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2" fillId="0" borderId="0" xfId="3" applyNumberFormat="1" applyFont="1" applyAlignment="1">
      <alignment vertical="top"/>
    </xf>
    <xf numFmtId="0" fontId="13" fillId="0" borderId="0" xfId="0" applyNumberFormat="1" applyFont="1" applyAlignment="1">
      <alignment vertical="top"/>
    </xf>
    <xf numFmtId="0" fontId="13" fillId="0" borderId="0" xfId="0" applyNumberFormat="1" applyFont="1" applyAlignment="1">
      <alignment vertical="top" wrapText="1"/>
    </xf>
    <xf numFmtId="0" fontId="12" fillId="0" borderId="0" xfId="3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 wrapText="1"/>
    </xf>
    <xf numFmtId="0" fontId="13" fillId="0" borderId="0" xfId="0" applyNumberFormat="1" applyFont="1" applyAlignment="1">
      <alignment horizontal="right" vertical="top"/>
    </xf>
    <xf numFmtId="164" fontId="12" fillId="0" borderId="7" xfId="3" applyNumberFormat="1" applyFont="1" applyFill="1" applyBorder="1" applyAlignment="1">
      <alignment vertical="top"/>
    </xf>
    <xf numFmtId="0" fontId="12" fillId="0" borderId="7" xfId="0" applyNumberFormat="1" applyFont="1" applyBorder="1" applyAlignment="1">
      <alignment vertical="top"/>
    </xf>
    <xf numFmtId="0" fontId="12" fillId="0" borderId="7" xfId="0" applyNumberFormat="1" applyFont="1" applyBorder="1" applyAlignment="1">
      <alignment vertical="top" wrapText="1"/>
    </xf>
    <xf numFmtId="4" fontId="12" fillId="0" borderId="7" xfId="3" applyNumberFormat="1" applyFont="1" applyBorder="1" applyAlignment="1">
      <alignment vertical="top"/>
    </xf>
    <xf numFmtId="0" fontId="13" fillId="0" borderId="0" xfId="0" applyFont="1" applyAlignment="1">
      <alignment wrapText="1"/>
    </xf>
    <xf numFmtId="4" fontId="12" fillId="0" borderId="0" xfId="3" applyNumberFormat="1" applyFont="1" applyBorder="1" applyAlignment="1">
      <alignment vertical="top"/>
    </xf>
    <xf numFmtId="0" fontId="17" fillId="0" borderId="0" xfId="9" applyFont="1" applyAlignment="1"/>
    <xf numFmtId="0" fontId="12" fillId="0" borderId="7" xfId="10" applyNumberFormat="1" applyFont="1" applyBorder="1" applyAlignment="1">
      <alignment vertical="top" wrapText="1"/>
    </xf>
    <xf numFmtId="0" fontId="17" fillId="5" borderId="0" xfId="9" applyFont="1" applyFill="1" applyAlignment="1"/>
    <xf numFmtId="4" fontId="23" fillId="0" borderId="0" xfId="12" applyNumberFormat="1" applyFont="1" applyFill="1"/>
    <xf numFmtId="4" fontId="12" fillId="0" borderId="7" xfId="3" applyNumberFormat="1" applyFont="1" applyBorder="1" applyAlignment="1">
      <alignment horizontal="center" vertical="center"/>
    </xf>
    <xf numFmtId="1" fontId="25" fillId="0" borderId="0" xfId="0" applyNumberFormat="1" applyFont="1" applyAlignment="1">
      <alignment horizontal="center"/>
    </xf>
    <xf numFmtId="0" fontId="13" fillId="0" borderId="0" xfId="0" applyFont="1"/>
    <xf numFmtId="0" fontId="17" fillId="0" borderId="0" xfId="9" applyNumberFormat="1" applyFont="1" applyFill="1" applyAlignment="1">
      <alignment vertical="top"/>
    </xf>
    <xf numFmtId="0" fontId="17" fillId="0" borderId="0" xfId="9" applyNumberFormat="1" applyFont="1" applyFill="1" applyAlignment="1">
      <alignment horizontal="right" vertical="top"/>
    </xf>
    <xf numFmtId="0" fontId="17" fillId="0" borderId="0" xfId="9" applyNumberFormat="1" applyFont="1" applyFill="1" applyAlignment="1">
      <alignment vertical="top" wrapText="1"/>
    </xf>
    <xf numFmtId="0" fontId="17" fillId="0" borderId="0" xfId="9" applyFont="1" applyFill="1" applyAlignment="1">
      <alignment vertical="top"/>
    </xf>
    <xf numFmtId="164" fontId="17" fillId="0" borderId="0" xfId="9" applyNumberFormat="1" applyFont="1" applyFill="1" applyAlignment="1">
      <alignment vertical="top" wrapText="1"/>
    </xf>
    <xf numFmtId="0" fontId="16" fillId="0" borderId="0" xfId="0" applyFont="1" applyFill="1"/>
    <xf numFmtId="0" fontId="13" fillId="0" borderId="0" xfId="0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27" fillId="0" borderId="0" xfId="0" applyFont="1" applyAlignment="1">
      <alignment vertical="top"/>
    </xf>
    <xf numFmtId="4" fontId="22" fillId="0" borderId="0" xfId="3" applyNumberFormat="1" applyFont="1" applyBorder="1" applyAlignment="1">
      <alignment vertical="top"/>
    </xf>
    <xf numFmtId="0" fontId="22" fillId="0" borderId="0" xfId="3" applyNumberFormat="1" applyFont="1" applyBorder="1" applyAlignment="1">
      <alignment vertical="top"/>
    </xf>
    <xf numFmtId="0" fontId="22" fillId="0" borderId="0" xfId="3" applyNumberFormat="1" applyFont="1" applyAlignment="1">
      <alignment vertical="top"/>
    </xf>
    <xf numFmtId="0" fontId="28" fillId="0" borderId="0" xfId="0" applyNumberFormat="1" applyFont="1" applyAlignment="1">
      <alignment vertical="top"/>
    </xf>
    <xf numFmtId="0" fontId="28" fillId="0" borderId="0" xfId="0" applyNumberFormat="1" applyFont="1" applyFill="1" applyAlignment="1">
      <alignment vertical="top" wrapText="1"/>
    </xf>
    <xf numFmtId="0" fontId="22" fillId="0" borderId="0" xfId="0" applyNumberFormat="1" applyFont="1" applyAlignment="1">
      <alignment vertical="top"/>
    </xf>
    <xf numFmtId="0" fontId="22" fillId="0" borderId="0" xfId="0" applyNumberFormat="1" applyFont="1" applyAlignment="1">
      <alignment vertical="top" wrapText="1"/>
    </xf>
    <xf numFmtId="0" fontId="22" fillId="0" borderId="0" xfId="0" applyNumberFormat="1" applyFont="1" applyBorder="1" applyAlignment="1">
      <alignment vertical="top"/>
    </xf>
    <xf numFmtId="0" fontId="22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horizontal="right" vertical="top"/>
    </xf>
    <xf numFmtId="164" fontId="22" fillId="0" borderId="7" xfId="3" applyNumberFormat="1" applyFont="1" applyFill="1" applyBorder="1" applyAlignment="1">
      <alignment vertical="center"/>
    </xf>
    <xf numFmtId="0" fontId="22" fillId="0" borderId="7" xfId="0" applyNumberFormat="1" applyFont="1" applyBorder="1" applyAlignment="1">
      <alignment vertical="center" wrapText="1"/>
    </xf>
    <xf numFmtId="0" fontId="22" fillId="0" borderId="7" xfId="4" applyNumberFormat="1" applyFont="1" applyBorder="1" applyAlignment="1">
      <alignment vertical="center"/>
    </xf>
    <xf numFmtId="4" fontId="22" fillId="0" borderId="7" xfId="3" applyNumberFormat="1" applyFont="1" applyBorder="1" applyAlignment="1">
      <alignment vertical="center"/>
    </xf>
    <xf numFmtId="164" fontId="22" fillId="0" borderId="7" xfId="3" applyNumberFormat="1" applyFont="1" applyFill="1" applyBorder="1" applyAlignment="1">
      <alignment vertical="top"/>
    </xf>
    <xf numFmtId="0" fontId="22" fillId="0" borderId="7" xfId="0" applyNumberFormat="1" applyFont="1" applyBorder="1" applyAlignment="1">
      <alignment vertical="top"/>
    </xf>
    <xf numFmtId="0" fontId="22" fillId="0" borderId="7" xfId="0" applyNumberFormat="1" applyFont="1" applyBorder="1" applyAlignment="1">
      <alignment vertical="top" wrapText="1"/>
    </xf>
    <xf numFmtId="0" fontId="22" fillId="0" borderId="7" xfId="4" applyNumberFormat="1" applyFont="1" applyBorder="1" applyAlignment="1">
      <alignment vertical="top"/>
    </xf>
    <xf numFmtId="4" fontId="22" fillId="0" borderId="7" xfId="3" applyNumberFormat="1" applyFont="1" applyBorder="1" applyAlignment="1">
      <alignment vertical="top"/>
    </xf>
    <xf numFmtId="0" fontId="30" fillId="0" borderId="7" xfId="0" applyNumberFormat="1" applyFont="1" applyBorder="1" applyAlignment="1">
      <alignment horizontal="center" vertical="center" wrapText="1"/>
    </xf>
    <xf numFmtId="4" fontId="22" fillId="0" borderId="7" xfId="3" applyNumberFormat="1" applyFont="1" applyBorder="1" applyAlignment="1">
      <alignment horizontal="center" vertical="center"/>
    </xf>
    <xf numFmtId="4" fontId="22" fillId="0" borderId="7" xfId="8" applyNumberFormat="1" applyFont="1" applyBorder="1" applyAlignment="1">
      <alignment horizontal="center" vertical="center"/>
    </xf>
    <xf numFmtId="4" fontId="10" fillId="0" borderId="0" xfId="3" applyNumberFormat="1" applyFont="1" applyBorder="1" applyAlignment="1">
      <alignment vertical="top"/>
    </xf>
    <xf numFmtId="0" fontId="22" fillId="0" borderId="15" xfId="0" applyNumberFormat="1" applyFont="1" applyFill="1" applyBorder="1" applyAlignment="1">
      <alignment horizontal="center" vertical="center" wrapText="1"/>
    </xf>
    <xf numFmtId="0" fontId="22" fillId="5" borderId="10" xfId="7" applyNumberFormat="1" applyFont="1" applyFill="1" applyBorder="1" applyAlignment="1">
      <alignment horizontal="center" vertical="top" wrapText="1"/>
    </xf>
    <xf numFmtId="4" fontId="28" fillId="5" borderId="13" xfId="7" applyNumberFormat="1" applyFont="1" applyFill="1" applyBorder="1" applyAlignment="1">
      <alignment horizontal="right" vertical="top"/>
    </xf>
    <xf numFmtId="0" fontId="28" fillId="5" borderId="10" xfId="0" applyNumberFormat="1" applyFont="1" applyFill="1" applyBorder="1" applyAlignment="1">
      <alignment horizontal="center" vertical="top" wrapText="1"/>
    </xf>
    <xf numFmtId="0" fontId="29" fillId="0" borderId="0" xfId="9" applyNumberFormat="1" applyFont="1" applyFill="1" applyAlignment="1">
      <alignment vertical="top"/>
    </xf>
    <xf numFmtId="0" fontId="29" fillId="0" borderId="0" xfId="9" applyNumberFormat="1" applyFont="1" applyFill="1" applyAlignment="1">
      <alignment horizontal="right" vertical="top"/>
    </xf>
    <xf numFmtId="0" fontId="29" fillId="0" borderId="0" xfId="9" applyNumberFormat="1" applyFont="1" applyFill="1" applyAlignment="1">
      <alignment vertical="top" wrapText="1"/>
    </xf>
    <xf numFmtId="0" fontId="22" fillId="0" borderId="14" xfId="0" applyFont="1" applyBorder="1" applyAlignment="1">
      <alignment horizontal="center" vertical="center"/>
    </xf>
    <xf numFmtId="0" fontId="22" fillId="0" borderId="0" xfId="0" applyNumberFormat="1" applyFont="1" applyFill="1" applyAlignment="1">
      <alignment vertical="top"/>
    </xf>
    <xf numFmtId="0" fontId="22" fillId="0" borderId="0" xfId="0" applyNumberFormat="1" applyFont="1" applyFill="1" applyAlignment="1">
      <alignment horizontal="right"/>
    </xf>
    <xf numFmtId="4" fontId="22" fillId="0" borderId="0" xfId="1" applyNumberFormat="1" applyFont="1" applyFill="1" applyAlignment="1">
      <alignment horizontal="left"/>
    </xf>
    <xf numFmtId="14" fontId="22" fillId="0" borderId="0" xfId="0" applyNumberFormat="1" applyFont="1" applyFill="1" applyAlignment="1">
      <alignment horizontal="left"/>
    </xf>
    <xf numFmtId="0" fontId="30" fillId="0" borderId="1" xfId="0" applyNumberFormat="1" applyFont="1" applyBorder="1" applyAlignment="1">
      <alignment horizontal="center" vertical="center" wrapText="1"/>
    </xf>
    <xf numFmtId="4" fontId="22" fillId="0" borderId="11" xfId="3" applyNumberFormat="1" applyFont="1" applyBorder="1" applyAlignment="1">
      <alignment vertical="center"/>
    </xf>
    <xf numFmtId="4" fontId="12" fillId="0" borderId="0" xfId="3" applyNumberFormat="1" applyFont="1" applyBorder="1" applyAlignment="1">
      <alignment vertical="center"/>
    </xf>
    <xf numFmtId="0" fontId="28" fillId="0" borderId="7" xfId="0" applyNumberFormat="1" applyFont="1" applyBorder="1" applyAlignment="1">
      <alignment vertical="top" wrapText="1"/>
    </xf>
    <xf numFmtId="0" fontId="22" fillId="0" borderId="11" xfId="0" applyNumberFormat="1" applyFont="1" applyBorder="1" applyAlignment="1">
      <alignment vertical="center"/>
    </xf>
    <xf numFmtId="0" fontId="22" fillId="0" borderId="11" xfId="0" applyNumberFormat="1" applyFont="1" applyFill="1" applyBorder="1" applyAlignment="1">
      <alignment vertical="center"/>
    </xf>
    <xf numFmtId="4" fontId="22" fillId="0" borderId="11" xfId="3" applyNumberFormat="1" applyFont="1" applyBorder="1" applyAlignment="1">
      <alignment horizontal="center" vertical="center"/>
    </xf>
    <xf numFmtId="0" fontId="22" fillId="0" borderId="0" xfId="0" applyFont="1"/>
    <xf numFmtId="0" fontId="22" fillId="0" borderId="11" xfId="17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 wrapText="1"/>
    </xf>
    <xf numFmtId="0" fontId="22" fillId="0" borderId="0" xfId="17" applyNumberFormat="1" applyFont="1" applyBorder="1" applyAlignment="1">
      <alignment vertical="center"/>
    </xf>
    <xf numFmtId="4" fontId="22" fillId="0" borderId="0" xfId="3" applyNumberFormat="1" applyFont="1" applyBorder="1" applyAlignment="1">
      <alignment vertical="center"/>
    </xf>
    <xf numFmtId="0" fontId="22" fillId="0" borderId="0" xfId="0" applyFont="1" applyFill="1" applyAlignment="1">
      <alignment horizontal="right" vertical="top"/>
    </xf>
    <xf numFmtId="0" fontId="22" fillId="0" borderId="0" xfId="0" applyFont="1" applyFill="1" applyAlignment="1">
      <alignment vertical="top"/>
    </xf>
    <xf numFmtId="0" fontId="30" fillId="0" borderId="1" xfId="0" applyNumberFormat="1" applyFont="1" applyBorder="1" applyAlignment="1">
      <alignment horizontal="center" vertical="center" wrapText="1"/>
    </xf>
    <xf numFmtId="0" fontId="22" fillId="0" borderId="11" xfId="0" applyNumberFormat="1" applyFont="1" applyBorder="1" applyAlignment="1">
      <alignment vertical="center" wrapText="1"/>
    </xf>
    <xf numFmtId="0" fontId="13" fillId="0" borderId="11" xfId="0" applyFont="1" applyBorder="1"/>
    <xf numFmtId="0" fontId="22" fillId="0" borderId="12" xfId="0" applyNumberFormat="1" applyFont="1" applyBorder="1" applyAlignment="1">
      <alignment vertical="center" wrapText="1"/>
    </xf>
    <xf numFmtId="0" fontId="28" fillId="5" borderId="7" xfId="0" applyNumberFormat="1" applyFont="1" applyFill="1" applyBorder="1" applyAlignment="1">
      <alignment vertical="top"/>
    </xf>
    <xf numFmtId="0" fontId="28" fillId="5" borderId="7" xfId="0" applyNumberFormat="1" applyFont="1" applyFill="1" applyBorder="1" applyAlignment="1">
      <alignment vertical="top" wrapText="1"/>
    </xf>
    <xf numFmtId="164" fontId="22" fillId="0" borderId="7" xfId="3" applyNumberFormat="1" applyFont="1" applyFill="1" applyBorder="1" applyAlignment="1">
      <alignment horizontal="center" vertical="center"/>
    </xf>
    <xf numFmtId="164" fontId="22" fillId="0" borderId="7" xfId="9" applyNumberFormat="1" applyFont="1" applyFill="1" applyBorder="1" applyAlignment="1">
      <alignment horizontal="center" vertical="center"/>
    </xf>
    <xf numFmtId="0" fontId="28" fillId="0" borderId="16" xfId="0" applyNumberFormat="1" applyFont="1" applyBorder="1" applyAlignment="1">
      <alignment vertical="center"/>
    </xf>
    <xf numFmtId="0" fontId="28" fillId="0" borderId="17" xfId="17" applyNumberFormat="1" applyFont="1" applyBorder="1" applyAlignment="1">
      <alignment vertical="center"/>
    </xf>
    <xf numFmtId="4" fontId="28" fillId="0" borderId="17" xfId="3" applyNumberFormat="1" applyFont="1" applyBorder="1" applyAlignment="1">
      <alignment vertical="center"/>
    </xf>
    <xf numFmtId="4" fontId="10" fillId="0" borderId="17" xfId="3" applyNumberFormat="1" applyFont="1" applyBorder="1" applyAlignment="1">
      <alignment vertical="center"/>
    </xf>
    <xf numFmtId="4" fontId="10" fillId="0" borderId="18" xfId="3" applyNumberFormat="1" applyFont="1" applyBorder="1" applyAlignment="1">
      <alignment vertical="center"/>
    </xf>
    <xf numFmtId="0" fontId="22" fillId="0" borderId="7" xfId="0" applyNumberFormat="1" applyFont="1" applyFill="1" applyBorder="1" applyAlignment="1">
      <alignment vertical="top"/>
    </xf>
    <xf numFmtId="0" fontId="22" fillId="0" borderId="7" xfId="4" applyNumberFormat="1" applyFont="1" applyFill="1" applyBorder="1" applyAlignment="1">
      <alignment vertical="center"/>
    </xf>
    <xf numFmtId="4" fontId="22" fillId="0" borderId="7" xfId="3" applyNumberFormat="1" applyFont="1" applyFill="1" applyBorder="1" applyAlignment="1">
      <alignment vertical="center"/>
    </xf>
    <xf numFmtId="0" fontId="22" fillId="0" borderId="7" xfId="8" applyNumberFormat="1" applyFont="1" applyFill="1" applyBorder="1" applyAlignment="1">
      <alignment vertical="top" wrapText="1"/>
    </xf>
    <xf numFmtId="0" fontId="22" fillId="0" borderId="7" xfId="0" applyNumberFormat="1" applyFont="1" applyFill="1" applyBorder="1" applyAlignment="1">
      <alignment vertical="top" wrapText="1"/>
    </xf>
    <xf numFmtId="0" fontId="31" fillId="0" borderId="7" xfId="0" applyNumberFormat="1" applyFont="1" applyFill="1" applyBorder="1" applyAlignment="1">
      <alignment vertical="top" wrapText="1"/>
    </xf>
    <xf numFmtId="0" fontId="22" fillId="0" borderId="11" xfId="0" applyNumberFormat="1" applyFont="1" applyFill="1" applyBorder="1" applyAlignment="1">
      <alignment vertical="top" wrapText="1"/>
    </xf>
    <xf numFmtId="0" fontId="22" fillId="0" borderId="7" xfId="9" applyNumberFormat="1" applyFont="1" applyFill="1" applyBorder="1" applyAlignment="1">
      <alignment vertical="top"/>
    </xf>
    <xf numFmtId="0" fontId="22" fillId="0" borderId="0" xfId="0" applyFont="1" applyAlignment="1">
      <alignment wrapText="1"/>
    </xf>
    <xf numFmtId="4" fontId="22" fillId="0" borderId="0" xfId="0" applyNumberFormat="1" applyFont="1"/>
    <xf numFmtId="0" fontId="22" fillId="0" borderId="20" xfId="22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vertical="top" wrapText="1"/>
    </xf>
    <xf numFmtId="0" fontId="22" fillId="0" borderId="13" xfId="4" applyNumberFormat="1" applyFont="1" applyFill="1" applyBorder="1" applyAlignment="1">
      <alignment vertical="center"/>
    </xf>
    <xf numFmtId="4" fontId="22" fillId="0" borderId="13" xfId="3" applyNumberFormat="1" applyFont="1" applyFill="1" applyBorder="1" applyAlignment="1">
      <alignment vertical="center"/>
    </xf>
    <xf numFmtId="0" fontId="33" fillId="0" borderId="0" xfId="0" applyFont="1" applyAlignment="1">
      <alignment vertical="justify"/>
    </xf>
    <xf numFmtId="0" fontId="22" fillId="0" borderId="11" xfId="0" applyNumberFormat="1" applyFont="1" applyBorder="1" applyAlignment="1">
      <alignment vertical="top" wrapText="1"/>
    </xf>
    <xf numFmtId="0" fontId="22" fillId="0" borderId="11" xfId="4" applyNumberFormat="1" applyFont="1" applyBorder="1" applyAlignment="1">
      <alignment vertical="center"/>
    </xf>
    <xf numFmtId="0" fontId="22" fillId="0" borderId="7" xfId="0" applyNumberFormat="1" applyFont="1" applyBorder="1" applyAlignment="1">
      <alignment vertical="center"/>
    </xf>
    <xf numFmtId="166" fontId="22" fillId="0" borderId="7" xfId="3" applyNumberFormat="1" applyFont="1" applyBorder="1" applyAlignment="1">
      <alignment horizontal="center" vertical="center"/>
    </xf>
    <xf numFmtId="166" fontId="22" fillId="0" borderId="11" xfId="3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vertical="justify"/>
    </xf>
    <xf numFmtId="3" fontId="12" fillId="0" borderId="7" xfId="3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top" wrapText="1"/>
    </xf>
    <xf numFmtId="4" fontId="22" fillId="0" borderId="28" xfId="0" applyNumberFormat="1" applyFont="1" applyBorder="1" applyAlignment="1">
      <alignment vertical="top"/>
    </xf>
    <xf numFmtId="0" fontId="22" fillId="0" borderId="28" xfId="4" applyNumberFormat="1" applyFont="1" applyBorder="1" applyAlignment="1">
      <alignment vertical="center"/>
    </xf>
    <xf numFmtId="166" fontId="22" fillId="0" borderId="28" xfId="3" applyNumberFormat="1" applyFont="1" applyBorder="1" applyAlignment="1">
      <alignment horizontal="center" vertical="center"/>
    </xf>
    <xf numFmtId="4" fontId="22" fillId="0" borderId="28" xfId="3" applyNumberFormat="1" applyFont="1" applyBorder="1" applyAlignment="1">
      <alignment vertical="center"/>
    </xf>
    <xf numFmtId="3" fontId="12" fillId="0" borderId="7" xfId="10" applyNumberFormat="1" applyFont="1" applyBorder="1" applyAlignment="1">
      <alignment horizontal="center" vertical="center"/>
    </xf>
    <xf numFmtId="4" fontId="28" fillId="0" borderId="17" xfId="3" applyNumberFormat="1" applyFont="1" applyFill="1" applyBorder="1" applyAlignment="1">
      <alignment vertical="center"/>
    </xf>
    <xf numFmtId="4" fontId="28" fillId="0" borderId="18" xfId="3" applyNumberFormat="1" applyFont="1" applyFill="1" applyBorder="1" applyAlignment="1">
      <alignment vertical="center"/>
    </xf>
    <xf numFmtId="2" fontId="22" fillId="0" borderId="11" xfId="21" applyNumberFormat="1" applyFont="1" applyBorder="1" applyAlignment="1" applyProtection="1">
      <alignment horizontal="center" vertical="center" wrapText="1"/>
      <protection hidden="1"/>
    </xf>
    <xf numFmtId="2" fontId="22" fillId="0" borderId="11" xfId="0" applyNumberFormat="1" applyFont="1" applyFill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  <xf numFmtId="2" fontId="22" fillId="5" borderId="11" xfId="0" applyNumberFormat="1" applyFont="1" applyFill="1" applyBorder="1" applyAlignment="1">
      <alignment horizontal="center" vertical="center"/>
    </xf>
    <xf numFmtId="2" fontId="22" fillId="0" borderId="11" xfId="3" applyNumberFormat="1" applyFont="1" applyBorder="1" applyAlignment="1">
      <alignment horizontal="center" vertical="center"/>
    </xf>
    <xf numFmtId="0" fontId="22" fillId="0" borderId="11" xfId="0" applyNumberFormat="1" applyFont="1" applyFill="1" applyBorder="1" applyAlignment="1">
      <alignment vertical="center" wrapText="1"/>
    </xf>
    <xf numFmtId="0" fontId="22" fillId="0" borderId="11" xfId="17" applyNumberFormat="1" applyFont="1" applyFill="1" applyBorder="1" applyAlignment="1">
      <alignment horizontal="center" vertical="center"/>
    </xf>
    <xf numFmtId="4" fontId="22" fillId="5" borderId="11" xfId="3" applyNumberFormat="1" applyFont="1" applyFill="1" applyBorder="1" applyAlignment="1">
      <alignment horizontal="center" vertical="center"/>
    </xf>
    <xf numFmtId="4" fontId="28" fillId="0" borderId="0" xfId="3" applyNumberFormat="1" applyFont="1" applyBorder="1" applyAlignment="1">
      <alignment vertical="top"/>
    </xf>
    <xf numFmtId="164" fontId="22" fillId="0" borderId="28" xfId="3" applyNumberFormat="1" applyFont="1" applyFill="1" applyBorder="1" applyAlignment="1">
      <alignment vertical="top"/>
    </xf>
    <xf numFmtId="0" fontId="22" fillId="0" borderId="28" xfId="0" applyNumberFormat="1" applyFont="1" applyFill="1" applyBorder="1" applyAlignment="1">
      <alignment vertical="top"/>
    </xf>
    <xf numFmtId="0" fontId="34" fillId="0" borderId="28" xfId="0" applyFont="1" applyBorder="1" applyAlignment="1">
      <alignment horizontal="center" vertical="top" wrapText="1"/>
    </xf>
    <xf numFmtId="0" fontId="35" fillId="0" borderId="28" xfId="0" applyFont="1" applyBorder="1" applyAlignment="1">
      <alignment horizontal="center" vertical="top" wrapText="1"/>
    </xf>
    <xf numFmtId="4" fontId="22" fillId="0" borderId="28" xfId="3" applyNumberFormat="1" applyFont="1" applyFill="1" applyBorder="1" applyAlignment="1">
      <alignment vertical="center"/>
    </xf>
    <xf numFmtId="0" fontId="35" fillId="0" borderId="28" xfId="0" applyFont="1" applyBorder="1" applyAlignment="1">
      <alignment vertical="top" wrapText="1"/>
    </xf>
    <xf numFmtId="0" fontId="33" fillId="0" borderId="28" xfId="0" applyFont="1" applyBorder="1" applyAlignment="1">
      <alignment vertical="top" wrapText="1"/>
    </xf>
    <xf numFmtId="0" fontId="22" fillId="0" borderId="28" xfId="0" applyFont="1" applyBorder="1"/>
    <xf numFmtId="0" fontId="22" fillId="0" borderId="28" xfId="0" applyFont="1" applyBorder="1" applyAlignment="1">
      <alignment wrapText="1"/>
    </xf>
    <xf numFmtId="4" fontId="22" fillId="0" borderId="0" xfId="12" applyNumberFormat="1" applyFont="1" applyFill="1"/>
    <xf numFmtId="0" fontId="22" fillId="0" borderId="7" xfId="8" applyNumberFormat="1" applyFont="1" applyBorder="1" applyAlignment="1">
      <alignment vertical="top" wrapText="1"/>
    </xf>
    <xf numFmtId="0" fontId="22" fillId="0" borderId="28" xfId="8" applyNumberFormat="1" applyFont="1" applyBorder="1" applyAlignment="1">
      <alignment vertical="top" wrapText="1"/>
    </xf>
    <xf numFmtId="164" fontId="22" fillId="0" borderId="28" xfId="3" applyNumberFormat="1" applyFont="1" applyFill="1" applyBorder="1" applyAlignment="1">
      <alignment vertical="center"/>
    </xf>
    <xf numFmtId="4" fontId="22" fillId="0" borderId="27" xfId="3" applyNumberFormat="1" applyFont="1" applyBorder="1" applyAlignment="1">
      <alignment vertical="top"/>
    </xf>
    <xf numFmtId="0" fontId="22" fillId="0" borderId="0" xfId="0" applyFont="1" applyAlignment="1">
      <alignment horizontal="center" vertical="center" wrapText="1"/>
    </xf>
    <xf numFmtId="164" fontId="22" fillId="0" borderId="27" xfId="3" applyNumberFormat="1" applyFont="1" applyFill="1" applyBorder="1" applyAlignment="1">
      <alignment vertical="top"/>
    </xf>
    <xf numFmtId="0" fontId="22" fillId="0" borderId="27" xfId="0" applyNumberFormat="1" applyFont="1" applyFill="1" applyBorder="1" applyAlignment="1">
      <alignment vertical="top"/>
    </xf>
    <xf numFmtId="0" fontId="28" fillId="0" borderId="27" xfId="0" applyNumberFormat="1" applyFont="1" applyFill="1" applyBorder="1" applyAlignment="1">
      <alignment vertical="top" wrapText="1"/>
    </xf>
    <xf numFmtId="0" fontId="22" fillId="0" borderId="27" xfId="4" applyNumberFormat="1" applyFont="1" applyFill="1" applyBorder="1" applyAlignment="1">
      <alignment vertical="top"/>
    </xf>
    <xf numFmtId="4" fontId="22" fillId="0" borderId="27" xfId="3" applyNumberFormat="1" applyFont="1" applyFill="1" applyBorder="1" applyAlignment="1">
      <alignment vertical="top"/>
    </xf>
    <xf numFmtId="0" fontId="36" fillId="0" borderId="1" xfId="0" applyNumberFormat="1" applyFont="1" applyBorder="1" applyAlignment="1">
      <alignment horizontal="center" vertical="center" wrapText="1"/>
    </xf>
    <xf numFmtId="0" fontId="36" fillId="0" borderId="20" xfId="22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9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9" fillId="5" borderId="28" xfId="0" applyFont="1" applyFill="1" applyBorder="1" applyAlignment="1">
      <alignment vertical="top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vertical="top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top" wrapText="1"/>
    </xf>
    <xf numFmtId="0" fontId="35" fillId="0" borderId="0" xfId="0" applyFont="1"/>
    <xf numFmtId="0" fontId="13" fillId="5" borderId="0" xfId="0" applyNumberFormat="1" applyFont="1" applyFill="1" applyAlignment="1">
      <alignment vertical="top"/>
    </xf>
    <xf numFmtId="0" fontId="10" fillId="5" borderId="0" xfId="0" applyNumberFormat="1" applyFont="1" applyFill="1" applyAlignment="1">
      <alignment vertical="top" wrapText="1"/>
    </xf>
    <xf numFmtId="0" fontId="28" fillId="5" borderId="0" xfId="0" applyNumberFormat="1" applyFont="1" applyFill="1" applyAlignment="1">
      <alignment vertical="top"/>
    </xf>
    <xf numFmtId="0" fontId="28" fillId="5" borderId="0" xfId="0" applyNumberFormat="1" applyFont="1" applyFill="1" applyAlignment="1">
      <alignment vertical="top" wrapText="1"/>
    </xf>
    <xf numFmtId="0" fontId="22" fillId="5" borderId="0" xfId="0" applyNumberFormat="1" applyFont="1" applyFill="1" applyAlignment="1">
      <alignment vertical="top"/>
    </xf>
    <xf numFmtId="0" fontId="22" fillId="5" borderId="0" xfId="0" applyFont="1" applyFill="1"/>
    <xf numFmtId="1" fontId="37" fillId="5" borderId="0" xfId="0" applyNumberFormat="1" applyFont="1" applyFill="1" applyAlignment="1">
      <alignment horizontal="center"/>
    </xf>
    <xf numFmtId="0" fontId="22" fillId="5" borderId="0" xfId="0" applyNumberFormat="1" applyFont="1" applyFill="1" applyAlignment="1">
      <alignment vertical="top" wrapText="1"/>
    </xf>
    <xf numFmtId="0" fontId="22" fillId="5" borderId="0" xfId="0" applyNumberFormat="1" applyFont="1" applyFill="1" applyBorder="1" applyAlignment="1">
      <alignment vertical="top"/>
    </xf>
    <xf numFmtId="0" fontId="22" fillId="5" borderId="0" xfId="0" applyNumberFormat="1" applyFont="1" applyFill="1" applyBorder="1" applyAlignment="1">
      <alignment vertical="top" wrapText="1"/>
    </xf>
    <xf numFmtId="0" fontId="13" fillId="5" borderId="0" xfId="0" applyFont="1" applyFill="1"/>
    <xf numFmtId="0" fontId="22" fillId="5" borderId="0" xfId="3" applyNumberFormat="1" applyFont="1" applyFill="1" applyAlignment="1">
      <alignment vertical="top"/>
    </xf>
    <xf numFmtId="0" fontId="10" fillId="5" borderId="0" xfId="2" applyNumberFormat="1" applyFont="1" applyFill="1" applyBorder="1" applyAlignment="1">
      <alignment vertical="top"/>
    </xf>
    <xf numFmtId="1" fontId="25" fillId="5" borderId="0" xfId="0" applyNumberFormat="1" applyFont="1" applyFill="1" applyAlignment="1">
      <alignment horizontal="center"/>
    </xf>
    <xf numFmtId="0" fontId="22" fillId="3" borderId="11" xfId="0" applyNumberFormat="1" applyFont="1" applyFill="1" applyBorder="1" applyAlignment="1">
      <alignment horizontal="center" vertical="center" wrapText="1"/>
    </xf>
    <xf numFmtId="0" fontId="36" fillId="0" borderId="13" xfId="0" applyNumberFormat="1" applyFont="1" applyBorder="1" applyAlignment="1">
      <alignment horizontal="center" vertical="center" wrapText="1"/>
    </xf>
    <xf numFmtId="0" fontId="22" fillId="5" borderId="0" xfId="3" applyNumberFormat="1" applyFont="1" applyFill="1" applyBorder="1" applyAlignment="1">
      <alignment vertical="top"/>
    </xf>
    <xf numFmtId="4" fontId="22" fillId="5" borderId="0" xfId="12" applyNumberFormat="1" applyFont="1" applyFill="1"/>
    <xf numFmtId="0" fontId="7" fillId="0" borderId="0" xfId="0" applyNumberFormat="1" applyFont="1" applyFill="1" applyAlignment="1">
      <alignment horizontal="right" vertical="top"/>
    </xf>
    <xf numFmtId="4" fontId="28" fillId="0" borderId="0" xfId="1" applyNumberFormat="1" applyFont="1" applyFill="1" applyAlignment="1">
      <alignment horizontal="left"/>
    </xf>
    <xf numFmtId="0" fontId="22" fillId="5" borderId="14" xfId="0" applyFont="1" applyFill="1" applyBorder="1" applyAlignment="1">
      <alignment horizontal="center" vertical="center"/>
    </xf>
    <xf numFmtId="4" fontId="22" fillId="5" borderId="11" xfId="3" applyNumberFormat="1" applyFont="1" applyFill="1" applyBorder="1" applyAlignment="1">
      <alignment vertical="center"/>
    </xf>
    <xf numFmtId="0" fontId="22" fillId="0" borderId="28" xfId="0" applyNumberFormat="1" applyFont="1" applyBorder="1" applyAlignment="1">
      <alignment vertical="center"/>
    </xf>
    <xf numFmtId="0" fontId="22" fillId="0" borderId="28" xfId="17" applyNumberFormat="1" applyFont="1" applyBorder="1" applyAlignment="1">
      <alignment horizontal="center" vertical="center"/>
    </xf>
    <xf numFmtId="4" fontId="22" fillId="5" borderId="28" xfId="3" applyNumberFormat="1" applyFont="1" applyFill="1" applyBorder="1" applyAlignment="1">
      <alignment vertical="center"/>
    </xf>
    <xf numFmtId="4" fontId="22" fillId="5" borderId="28" xfId="3" applyNumberFormat="1" applyFont="1" applyFill="1" applyBorder="1" applyAlignment="1">
      <alignment horizontal="center" vertical="center"/>
    </xf>
    <xf numFmtId="0" fontId="22" fillId="0" borderId="28" xfId="0" applyNumberFormat="1" applyFont="1" applyBorder="1" applyAlignment="1">
      <alignment horizontal="right" vertical="center" wrapText="1"/>
    </xf>
    <xf numFmtId="2" fontId="38" fillId="6" borderId="28" xfId="0" applyNumberFormat="1" applyFont="1" applyFill="1" applyBorder="1" applyAlignment="1">
      <alignment horizontal="center" vertical="center" wrapText="1"/>
    </xf>
    <xf numFmtId="4" fontId="22" fillId="0" borderId="28" xfId="0" applyNumberFormat="1" applyFont="1" applyBorder="1" applyAlignment="1">
      <alignment horizontal="center" vertical="center"/>
    </xf>
    <xf numFmtId="0" fontId="22" fillId="5" borderId="28" xfId="0" applyFont="1" applyFill="1" applyBorder="1" applyAlignment="1">
      <alignment vertical="top"/>
    </xf>
    <xf numFmtId="0" fontId="28" fillId="5" borderId="28" xfId="0" applyFont="1" applyFill="1" applyBorder="1" applyAlignment="1">
      <alignment horizontal="right"/>
    </xf>
    <xf numFmtId="2" fontId="39" fillId="6" borderId="28" xfId="0" applyNumberFormat="1" applyFont="1" applyFill="1" applyBorder="1" applyAlignment="1">
      <alignment horizontal="center" vertical="center" wrapText="1"/>
    </xf>
    <xf numFmtId="4" fontId="28" fillId="5" borderId="28" xfId="0" applyNumberFormat="1" applyFont="1" applyFill="1" applyBorder="1" applyAlignment="1">
      <alignment horizontal="center" vertical="center"/>
    </xf>
    <xf numFmtId="0" fontId="36" fillId="0" borderId="0" xfId="22" applyFont="1" applyFill="1" applyBorder="1" applyAlignment="1">
      <alignment horizontal="center" vertical="center" wrapText="1"/>
    </xf>
    <xf numFmtId="0" fontId="28" fillId="5" borderId="16" xfId="0" applyNumberFormat="1" applyFont="1" applyFill="1" applyBorder="1" applyAlignment="1">
      <alignment vertical="top"/>
    </xf>
    <xf numFmtId="0" fontId="28" fillId="5" borderId="17" xfId="0" applyNumberFormat="1" applyFont="1" applyFill="1" applyBorder="1" applyAlignment="1">
      <alignment vertical="top"/>
    </xf>
    <xf numFmtId="0" fontId="28" fillId="5" borderId="17" xfId="0" applyNumberFormat="1" applyFont="1" applyFill="1" applyBorder="1" applyAlignment="1">
      <alignment vertical="top" wrapText="1"/>
    </xf>
    <xf numFmtId="0" fontId="22" fillId="0" borderId="29" xfId="22" applyFont="1" applyFill="1" applyBorder="1" applyAlignment="1">
      <alignment horizontal="center" vertical="center" wrapText="1"/>
    </xf>
    <xf numFmtId="0" fontId="12" fillId="0" borderId="7" xfId="4" applyNumberFormat="1" applyFont="1" applyBorder="1" applyAlignment="1">
      <alignment horizontal="center" vertical="top"/>
    </xf>
    <xf numFmtId="0" fontId="12" fillId="0" borderId="7" xfId="10" applyNumberFormat="1" applyFont="1" applyBorder="1" applyAlignment="1">
      <alignment horizontal="center" vertical="top"/>
    </xf>
    <xf numFmtId="4" fontId="28" fillId="0" borderId="17" xfId="3" applyNumberFormat="1" applyFont="1" applyBorder="1" applyAlignment="1">
      <alignment horizontal="center" vertical="center"/>
    </xf>
    <xf numFmtId="4" fontId="10" fillId="0" borderId="17" xfId="3" applyNumberFormat="1" applyFont="1" applyBorder="1" applyAlignment="1">
      <alignment horizontal="center" vertical="center"/>
    </xf>
    <xf numFmtId="4" fontId="28" fillId="0" borderId="17" xfId="3" applyNumberFormat="1" applyFont="1" applyFill="1" applyBorder="1" applyAlignment="1">
      <alignment horizontal="center" vertical="center"/>
    </xf>
    <xf numFmtId="4" fontId="28" fillId="0" borderId="18" xfId="3" applyNumberFormat="1" applyFont="1" applyFill="1" applyBorder="1" applyAlignment="1">
      <alignment horizontal="center" vertical="center"/>
    </xf>
    <xf numFmtId="164" fontId="12" fillId="0" borderId="7" xfId="3" applyNumberFormat="1" applyFont="1" applyFill="1" applyBorder="1" applyAlignment="1">
      <alignment horizontal="center" vertical="center"/>
    </xf>
    <xf numFmtId="164" fontId="22" fillId="0" borderId="11" xfId="3" applyNumberFormat="1" applyFont="1" applyFill="1" applyBorder="1" applyAlignment="1">
      <alignment horizontal="center" vertical="center"/>
    </xf>
    <xf numFmtId="164" fontId="22" fillId="0" borderId="28" xfId="3" applyNumberFormat="1" applyFont="1" applyFill="1" applyBorder="1" applyAlignment="1">
      <alignment horizontal="center" vertical="center"/>
    </xf>
    <xf numFmtId="0" fontId="22" fillId="0" borderId="28" xfId="8" applyNumberFormat="1" applyFont="1" applyFill="1" applyBorder="1" applyAlignment="1">
      <alignment vertical="center" wrapText="1"/>
    </xf>
    <xf numFmtId="0" fontId="22" fillId="0" borderId="28" xfId="9" applyNumberFormat="1" applyFont="1" applyFill="1" applyBorder="1" applyAlignment="1">
      <alignment vertical="top"/>
    </xf>
    <xf numFmtId="0" fontId="22" fillId="0" borderId="28" xfId="9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top"/>
    </xf>
    <xf numFmtId="0" fontId="13" fillId="0" borderId="0" xfId="0" applyFont="1" applyAlignment="1">
      <alignment horizontal="right"/>
    </xf>
    <xf numFmtId="0" fontId="18" fillId="0" borderId="7" xfId="10" applyNumberFormat="1" applyFont="1" applyBorder="1" applyAlignment="1">
      <alignment vertical="center" wrapText="1"/>
    </xf>
    <xf numFmtId="0" fontId="18" fillId="0" borderId="7" xfId="0" applyNumberFormat="1" applyFont="1" applyBorder="1" applyAlignment="1">
      <alignment vertical="center" wrapText="1"/>
    </xf>
    <xf numFmtId="0" fontId="28" fillId="5" borderId="13" xfId="7" applyNumberFormat="1" applyFont="1" applyFill="1" applyBorder="1" applyAlignment="1">
      <alignment horizontal="right" vertical="top" wrapText="1"/>
    </xf>
    <xf numFmtId="0" fontId="22" fillId="5" borderId="28" xfId="7" applyNumberFormat="1" applyFont="1" applyFill="1" applyBorder="1" applyAlignment="1">
      <alignment horizontal="center" vertical="top" wrapText="1"/>
    </xf>
    <xf numFmtId="0" fontId="28" fillId="5" borderId="28" xfId="7" applyNumberFormat="1" applyFont="1" applyFill="1" applyBorder="1" applyAlignment="1">
      <alignment horizontal="right" vertical="top" wrapText="1"/>
    </xf>
    <xf numFmtId="4" fontId="28" fillId="5" borderId="28" xfId="7" applyNumberFormat="1" applyFont="1" applyFill="1" applyBorder="1" applyAlignment="1">
      <alignment horizontal="right" vertical="top"/>
    </xf>
    <xf numFmtId="0" fontId="28" fillId="5" borderId="28" xfId="0" applyNumberFormat="1" applyFont="1" applyFill="1" applyBorder="1" applyAlignment="1">
      <alignment horizontal="center" vertical="top" wrapText="1"/>
    </xf>
    <xf numFmtId="0" fontId="22" fillId="5" borderId="28" xfId="0" applyNumberFormat="1" applyFont="1" applyFill="1" applyBorder="1" applyAlignment="1">
      <alignment horizontal="right" vertical="top" wrapText="1"/>
    </xf>
    <xf numFmtId="4" fontId="22" fillId="5" borderId="28" xfId="0" applyNumberFormat="1" applyFont="1" applyFill="1" applyBorder="1" applyAlignment="1">
      <alignment horizontal="right" vertical="top"/>
    </xf>
    <xf numFmtId="4" fontId="22" fillId="5" borderId="28" xfId="0" applyNumberFormat="1" applyFont="1" applyFill="1" applyBorder="1" applyAlignment="1">
      <alignment vertical="top"/>
    </xf>
    <xf numFmtId="4" fontId="22" fillId="0" borderId="12" xfId="0" applyNumberFormat="1" applyFont="1" applyBorder="1" applyAlignment="1">
      <alignment horizontal="center" vertical="center"/>
    </xf>
    <xf numFmtId="4" fontId="29" fillId="5" borderId="28" xfId="0" applyNumberFormat="1" applyFont="1" applyFill="1" applyBorder="1" applyAlignment="1">
      <alignment horizontal="center" vertical="center"/>
    </xf>
    <xf numFmtId="4" fontId="28" fillId="5" borderId="28" xfId="7" applyNumberFormat="1" applyFont="1" applyFill="1" applyBorder="1" applyAlignment="1">
      <alignment horizontal="center" vertical="center"/>
    </xf>
    <xf numFmtId="4" fontId="22" fillId="5" borderId="28" xfId="0" applyNumberFormat="1" applyFont="1" applyFill="1" applyBorder="1" applyAlignment="1">
      <alignment horizontal="center" vertical="center"/>
    </xf>
    <xf numFmtId="4" fontId="28" fillId="5" borderId="13" xfId="7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center" vertical="center"/>
    </xf>
    <xf numFmtId="0" fontId="22" fillId="5" borderId="13" xfId="7" applyNumberFormat="1" applyFont="1" applyFill="1" applyBorder="1" applyAlignment="1">
      <alignment horizontal="center" vertical="top" wrapText="1"/>
    </xf>
    <xf numFmtId="4" fontId="29" fillId="5" borderId="13" xfId="0" applyNumberFormat="1" applyFont="1" applyFill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4" fontId="28" fillId="5" borderId="30" xfId="7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right" vertical="top"/>
    </xf>
    <xf numFmtId="0" fontId="42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horizontal="left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/>
    <xf numFmtId="0" fontId="41" fillId="0" borderId="0" xfId="0" applyNumberFormat="1" applyFont="1" applyAlignment="1">
      <alignment vertical="top"/>
    </xf>
    <xf numFmtId="0" fontId="28" fillId="0" borderId="0" xfId="0" applyNumberFormat="1" applyFont="1" applyFill="1" applyAlignment="1">
      <alignment vertical="top"/>
    </xf>
    <xf numFmtId="0" fontId="41" fillId="0" borderId="0" xfId="0" applyNumberFormat="1" applyFont="1" applyBorder="1" applyAlignment="1">
      <alignment vertical="top"/>
    </xf>
    <xf numFmtId="0" fontId="28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left"/>
    </xf>
    <xf numFmtId="0" fontId="22" fillId="0" borderId="8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4" fontId="41" fillId="0" borderId="3" xfId="0" applyNumberFormat="1" applyFont="1" applyBorder="1" applyAlignment="1">
      <alignment horizontal="center" vertical="center"/>
    </xf>
    <xf numFmtId="0" fontId="22" fillId="5" borderId="13" xfId="0" applyNumberFormat="1" applyFont="1" applyFill="1" applyBorder="1" applyAlignment="1">
      <alignment vertical="top"/>
    </xf>
    <xf numFmtId="0" fontId="22" fillId="5" borderId="28" xfId="0" applyNumberFormat="1" applyFont="1" applyFill="1" applyBorder="1" applyAlignment="1">
      <alignment vertical="top"/>
    </xf>
    <xf numFmtId="0" fontId="22" fillId="5" borderId="28" xfId="7" applyNumberFormat="1" applyFont="1" applyFill="1" applyBorder="1" applyAlignment="1">
      <alignment vertical="top"/>
    </xf>
    <xf numFmtId="0" fontId="22" fillId="3" borderId="28" xfId="0" applyNumberFormat="1" applyFont="1" applyFill="1" applyBorder="1" applyAlignment="1">
      <alignment horizontal="center" vertical="center" wrapText="1"/>
    </xf>
    <xf numFmtId="0" fontId="22" fillId="0" borderId="33" xfId="0" applyNumberFormat="1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top" wrapText="1"/>
    </xf>
    <xf numFmtId="0" fontId="22" fillId="3" borderId="34" xfId="0" applyNumberFormat="1" applyFont="1" applyFill="1" applyBorder="1" applyAlignment="1">
      <alignment horizontal="center" vertical="center" wrapText="1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left" vertical="top" wrapText="1"/>
    </xf>
    <xf numFmtId="4" fontId="22" fillId="5" borderId="34" xfId="0" applyNumberFormat="1" applyFont="1" applyFill="1" applyBorder="1" applyAlignment="1">
      <alignment vertical="top"/>
    </xf>
    <xf numFmtId="4" fontId="22" fillId="5" borderId="36" xfId="0" applyNumberFormat="1" applyFont="1" applyFill="1" applyBorder="1" applyAlignment="1">
      <alignment vertical="top"/>
    </xf>
    <xf numFmtId="4" fontId="22" fillId="0" borderId="34" xfId="0" applyNumberFormat="1" applyFont="1" applyBorder="1" applyAlignment="1">
      <alignment vertical="top"/>
    </xf>
    <xf numFmtId="4" fontId="22" fillId="0" borderId="36" xfId="0" applyNumberFormat="1" applyFont="1" applyBorder="1" applyAlignment="1">
      <alignment vertical="top"/>
    </xf>
    <xf numFmtId="0" fontId="22" fillId="5" borderId="33" xfId="7" applyNumberFormat="1" applyFont="1" applyFill="1" applyBorder="1" applyAlignment="1">
      <alignment vertical="top"/>
    </xf>
    <xf numFmtId="4" fontId="28" fillId="0" borderId="36" xfId="0" applyNumberFormat="1" applyFont="1" applyBorder="1" applyAlignment="1">
      <alignment vertical="top"/>
    </xf>
    <xf numFmtId="4" fontId="29" fillId="5" borderId="34" xfId="0" applyNumberFormat="1" applyFont="1" applyFill="1" applyBorder="1" applyAlignment="1">
      <alignment vertical="top"/>
    </xf>
    <xf numFmtId="0" fontId="22" fillId="5" borderId="33" xfId="0" applyNumberFormat="1" applyFont="1" applyFill="1" applyBorder="1" applyAlignment="1">
      <alignment vertical="top"/>
    </xf>
    <xf numFmtId="0" fontId="22" fillId="5" borderId="37" xfId="7" applyNumberFormat="1" applyFont="1" applyFill="1" applyBorder="1" applyAlignment="1">
      <alignment vertical="top"/>
    </xf>
    <xf numFmtId="0" fontId="22" fillId="5" borderId="38" xfId="7" applyNumberFormat="1" applyFont="1" applyFill="1" applyBorder="1" applyAlignment="1">
      <alignment horizontal="center" vertical="top" wrapText="1"/>
    </xf>
    <xf numFmtId="4" fontId="22" fillId="5" borderId="36" xfId="0" applyNumberFormat="1" applyFont="1" applyFill="1" applyBorder="1" applyAlignment="1">
      <alignment horizontal="center" vertical="center"/>
    </xf>
    <xf numFmtId="4" fontId="28" fillId="0" borderId="28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5" borderId="28" xfId="0" applyNumberFormat="1" applyFont="1" applyFill="1" applyBorder="1" applyAlignment="1">
      <alignment horizontal="right" vertical="center" wrapText="1"/>
    </xf>
    <xf numFmtId="0" fontId="22" fillId="5" borderId="28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vertical="center" wrapText="1"/>
    </xf>
    <xf numFmtId="0" fontId="22" fillId="0" borderId="0" xfId="0" applyFont="1" applyAlignment="1">
      <alignment horizontal="right" vertical="top"/>
    </xf>
    <xf numFmtId="0" fontId="44" fillId="0" borderId="0" xfId="0" applyFont="1" applyFill="1" applyAlignment="1">
      <alignment vertical="top"/>
    </xf>
    <xf numFmtId="0" fontId="45" fillId="0" borderId="0" xfId="0" applyFont="1" applyAlignment="1">
      <alignment horizontal="center" wrapText="1"/>
    </xf>
    <xf numFmtId="0" fontId="22" fillId="0" borderId="33" xfId="0" applyNumberFormat="1" applyFont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4" fontId="22" fillId="0" borderId="35" xfId="0" applyNumberFormat="1" applyFont="1" applyBorder="1" applyAlignment="1">
      <alignment horizontal="center" vertical="center"/>
    </xf>
    <xf numFmtId="0" fontId="22" fillId="0" borderId="35" xfId="4" applyNumberFormat="1" applyFont="1" applyFill="1" applyBorder="1" applyAlignment="1">
      <alignment horizontal="center" vertical="center"/>
    </xf>
    <xf numFmtId="4" fontId="22" fillId="0" borderId="35" xfId="3" applyNumberFormat="1" applyFont="1" applyFill="1" applyBorder="1" applyAlignment="1">
      <alignment horizontal="center" vertical="center"/>
    </xf>
    <xf numFmtId="4" fontId="22" fillId="0" borderId="35" xfId="3" applyNumberFormat="1" applyFont="1" applyFill="1" applyBorder="1" applyAlignment="1">
      <alignment vertical="center"/>
    </xf>
    <xf numFmtId="4" fontId="22" fillId="0" borderId="35" xfId="3" applyNumberFormat="1" applyFont="1" applyBorder="1" applyAlignment="1">
      <alignment vertical="center"/>
    </xf>
    <xf numFmtId="4" fontId="22" fillId="0" borderId="35" xfId="8" applyNumberFormat="1" applyFont="1" applyFill="1" applyBorder="1" applyAlignment="1">
      <alignment vertical="center"/>
    </xf>
    <xf numFmtId="0" fontId="22" fillId="0" borderId="35" xfId="9" applyNumberFormat="1" applyFont="1" applyFill="1" applyBorder="1" applyAlignment="1">
      <alignment horizontal="center" vertical="center"/>
    </xf>
    <xf numFmtId="3" fontId="22" fillId="0" borderId="35" xfId="3" applyNumberFormat="1" applyFont="1" applyFill="1" applyBorder="1" applyAlignment="1">
      <alignment horizontal="center" vertical="center"/>
    </xf>
    <xf numFmtId="0" fontId="22" fillId="0" borderId="1" xfId="4" applyNumberFormat="1" applyFont="1" applyFill="1" applyBorder="1" applyAlignment="1">
      <alignment horizontal="center" vertical="center"/>
    </xf>
    <xf numFmtId="4" fontId="22" fillId="0" borderId="1" xfId="3" applyNumberFormat="1" applyFont="1" applyFill="1" applyBorder="1" applyAlignment="1">
      <alignment vertical="center"/>
    </xf>
    <xf numFmtId="0" fontId="22" fillId="0" borderId="35" xfId="4" applyNumberFormat="1" applyFont="1" applyBorder="1" applyAlignment="1">
      <alignment vertical="top"/>
    </xf>
    <xf numFmtId="166" fontId="22" fillId="0" borderId="35" xfId="3" applyNumberFormat="1" applyFont="1" applyBorder="1" applyAlignment="1">
      <alignment horizontal="center" vertical="center"/>
    </xf>
    <xf numFmtId="4" fontId="22" fillId="0" borderId="35" xfId="3" applyNumberFormat="1" applyFont="1" applyBorder="1" applyAlignment="1">
      <alignment horizontal="center" vertical="center"/>
    </xf>
    <xf numFmtId="0" fontId="22" fillId="0" borderId="35" xfId="4" applyNumberFormat="1" applyFont="1" applyBorder="1" applyAlignment="1">
      <alignment vertical="center"/>
    </xf>
    <xf numFmtId="0" fontId="12" fillId="0" borderId="35" xfId="4" applyNumberFormat="1" applyFont="1" applyBorder="1" applyAlignment="1">
      <alignment vertical="center"/>
    </xf>
    <xf numFmtId="4" fontId="12" fillId="0" borderId="35" xfId="3" applyNumberFormat="1" applyFont="1" applyBorder="1" applyAlignment="1">
      <alignment vertical="center"/>
    </xf>
    <xf numFmtId="4" fontId="12" fillId="0" borderId="35" xfId="3" applyNumberFormat="1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 wrapText="1"/>
    </xf>
    <xf numFmtId="167" fontId="35" fillId="0" borderId="35" xfId="0" applyNumberFormat="1" applyFont="1" applyBorder="1" applyAlignment="1">
      <alignment horizontal="center" vertical="center" wrapText="1"/>
    </xf>
    <xf numFmtId="1" fontId="35" fillId="0" borderId="35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right" vertical="top" wrapText="1"/>
    </xf>
    <xf numFmtId="0" fontId="39" fillId="6" borderId="0" xfId="0" applyFont="1" applyFill="1" applyBorder="1" applyAlignment="1">
      <alignment vertical="top" wrapText="1"/>
    </xf>
    <xf numFmtId="0" fontId="17" fillId="0" borderId="0" xfId="9" applyNumberFormat="1" applyFont="1" applyFill="1" applyAlignment="1">
      <alignment horizontal="left" vertical="top" wrapText="1"/>
    </xf>
    <xf numFmtId="0" fontId="22" fillId="0" borderId="31" xfId="0" applyNumberFormat="1" applyFont="1" applyFill="1" applyBorder="1" applyAlignment="1">
      <alignment horizontal="center" vertical="center" wrapText="1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2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2" fillId="3" borderId="28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 vertical="top"/>
    </xf>
    <xf numFmtId="0" fontId="30" fillId="0" borderId="5" xfId="0" applyNumberFormat="1" applyFont="1" applyBorder="1" applyAlignment="1">
      <alignment horizontal="center" vertical="top"/>
    </xf>
    <xf numFmtId="0" fontId="30" fillId="0" borderId="6" xfId="0" applyNumberFormat="1" applyFont="1" applyBorder="1" applyAlignment="1">
      <alignment horizontal="center" vertical="top"/>
    </xf>
    <xf numFmtId="0" fontId="30" fillId="0" borderId="1" xfId="0" applyNumberFormat="1" applyFont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30" fillId="0" borderId="19" xfId="0" applyNumberFormat="1" applyFont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 wrapText="1"/>
    </xf>
    <xf numFmtId="0" fontId="30" fillId="0" borderId="24" xfId="0" applyNumberFormat="1" applyFont="1" applyBorder="1" applyAlignment="1">
      <alignment horizontal="center" vertical="top"/>
    </xf>
    <xf numFmtId="0" fontId="30" fillId="0" borderId="25" xfId="0" applyNumberFormat="1" applyFont="1" applyBorder="1" applyAlignment="1">
      <alignment horizontal="center" vertical="top"/>
    </xf>
    <xf numFmtId="0" fontId="30" fillId="0" borderId="26" xfId="0" applyNumberFormat="1" applyFont="1" applyBorder="1" applyAlignment="1">
      <alignment horizontal="center" vertical="top"/>
    </xf>
    <xf numFmtId="0" fontId="30" fillId="0" borderId="21" xfId="0" applyNumberFormat="1" applyFont="1" applyBorder="1" applyAlignment="1">
      <alignment horizontal="center" vertical="top"/>
    </xf>
    <xf numFmtId="0" fontId="30" fillId="0" borderId="22" xfId="0" applyNumberFormat="1" applyFont="1" applyBorder="1" applyAlignment="1">
      <alignment horizontal="center" vertical="top"/>
    </xf>
    <xf numFmtId="0" fontId="30" fillId="0" borderId="23" xfId="0" applyNumberFormat="1" applyFont="1" applyBorder="1" applyAlignment="1">
      <alignment horizontal="center" vertical="top"/>
    </xf>
    <xf numFmtId="0" fontId="15" fillId="0" borderId="27" xfId="0" applyNumberFormat="1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36" fillId="0" borderId="24" xfId="0" applyNumberFormat="1" applyFont="1" applyBorder="1" applyAlignment="1">
      <alignment horizontal="center" vertical="top"/>
    </xf>
    <xf numFmtId="0" fontId="36" fillId="0" borderId="25" xfId="0" applyNumberFormat="1" applyFont="1" applyBorder="1" applyAlignment="1">
      <alignment horizontal="center" vertical="top"/>
    </xf>
    <xf numFmtId="0" fontId="36" fillId="0" borderId="26" xfId="0" applyNumberFormat="1" applyFont="1" applyBorder="1" applyAlignment="1">
      <alignment horizontal="center" vertical="top"/>
    </xf>
    <xf numFmtId="0" fontId="36" fillId="0" borderId="21" xfId="0" applyNumberFormat="1" applyFont="1" applyBorder="1" applyAlignment="1">
      <alignment horizontal="center" vertical="top"/>
    </xf>
    <xf numFmtId="0" fontId="36" fillId="0" borderId="22" xfId="0" applyNumberFormat="1" applyFont="1" applyBorder="1" applyAlignment="1">
      <alignment horizontal="center" vertical="top"/>
    </xf>
    <xf numFmtId="0" fontId="36" fillId="0" borderId="23" xfId="0" applyNumberFormat="1" applyFont="1" applyBorder="1" applyAlignment="1">
      <alignment horizontal="center" vertical="top"/>
    </xf>
    <xf numFmtId="0" fontId="36" fillId="0" borderId="27" xfId="0" applyNumberFormat="1" applyFont="1" applyBorder="1" applyAlignment="1">
      <alignment horizontal="center" vertical="center" wrapText="1"/>
    </xf>
    <xf numFmtId="0" fontId="36" fillId="0" borderId="13" xfId="0" applyNumberFormat="1" applyFont="1" applyBorder="1" applyAlignment="1">
      <alignment horizontal="center" vertical="center" wrapText="1"/>
    </xf>
    <xf numFmtId="0" fontId="43" fillId="0" borderId="0" xfId="0" applyNumberFormat="1" applyFont="1" applyFill="1" applyAlignment="1">
      <alignment horizontal="center" vertical="center" wrapText="1"/>
    </xf>
    <xf numFmtId="0" fontId="22" fillId="3" borderId="11" xfId="0" applyNumberFormat="1" applyFont="1" applyFill="1" applyBorder="1" applyAlignment="1">
      <alignment horizontal="center" vertical="center" wrapText="1"/>
    </xf>
  </cellXfs>
  <cellStyles count="23">
    <cellStyle name="#" xfId="6"/>
    <cellStyle name="dataval1" xfId="4"/>
    <cellStyle name="dataval1 2" xfId="17"/>
    <cellStyle name="Excel Built-in Normal" xfId="16"/>
    <cellStyle name="formulas" xfId="3"/>
    <cellStyle name="izm.2016.05.23" xfId="8"/>
    <cellStyle name="izm.2016.05.23 2" xfId="18"/>
    <cellStyle name="izm.2016.10.20" xfId="10"/>
    <cellStyle name="izm.2016.10.20 2" xfId="19"/>
    <cellStyle name="mans1" xfId="7"/>
    <cellStyle name="Normal" xfId="0" builtinId="0" customBuiltin="1"/>
    <cellStyle name="Normal 10" xfId="14"/>
    <cellStyle name="Normal 10_Jurmalas slimnica Reaton tame" xfId="12"/>
    <cellStyle name="Normal 2" xfId="11"/>
    <cellStyle name="Normal 3" xfId="20"/>
    <cellStyle name="Normal 9 2" xfId="15"/>
    <cellStyle name="Normal_09-08-25 Auciems" xfId="22"/>
    <cellStyle name="Normal_Spikers 1" xfId="21"/>
    <cellStyle name="papild.2016.05.23" xfId="9"/>
    <cellStyle name="piezime" xfId="5"/>
    <cellStyle name="Style 1" xfId="13"/>
    <cellStyle name="TAM" xfId="2"/>
    <cellStyle name="Warning Text" xfId="1" builtinId="11"/>
  </cellStyles>
  <dxfs count="9"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</dxfs>
  <tableStyles count="0" defaultTableStyle="TableStyleMedium2" defaultPivotStyle="PivotStyleLight16"/>
  <colors>
    <mruColors>
      <color rgb="FF006600"/>
      <color rgb="FF008000"/>
      <color rgb="FF0000CC"/>
      <color rgb="FFFF9900"/>
      <color rgb="FF99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6600"/>
  </sheetPr>
  <dimension ref="A1:G29"/>
  <sheetViews>
    <sheetView showZeros="0" defaultGridColor="0" colorId="23" zoomScale="82" zoomScaleNormal="82" zoomScaleSheetLayoutView="115" workbookViewId="0">
      <selection activeCell="L28" sqref="L28"/>
    </sheetView>
  </sheetViews>
  <sheetFormatPr defaultRowHeight="15"/>
  <cols>
    <col min="1" max="1" width="13.7109375" style="11" customWidth="1"/>
    <col min="2" max="2" width="57" style="11" customWidth="1"/>
    <col min="3" max="3" width="31.7109375" style="11" customWidth="1"/>
    <col min="4" max="16384" width="9.140625" style="11"/>
  </cols>
  <sheetData>
    <row r="1" spans="1:6">
      <c r="A1" s="178"/>
      <c r="B1" s="178"/>
      <c r="C1" s="178"/>
    </row>
    <row r="2" spans="1:6">
      <c r="A2" s="178"/>
      <c r="B2" s="178"/>
      <c r="C2" s="178"/>
    </row>
    <row r="3" spans="1:6">
      <c r="A3" s="178"/>
      <c r="B3" s="298" t="s">
        <v>163</v>
      </c>
      <c r="C3" s="178"/>
    </row>
    <row r="4" spans="1:6">
      <c r="A4" s="178"/>
      <c r="B4" s="178"/>
      <c r="C4" s="178"/>
    </row>
    <row r="5" spans="1:6">
      <c r="A5" s="178"/>
      <c r="B5" s="178"/>
      <c r="C5" s="178"/>
    </row>
    <row r="6" spans="1:6" ht="31.5" customHeight="1">
      <c r="A6" s="49" t="s">
        <v>156</v>
      </c>
      <c r="B6" s="50"/>
      <c r="C6" s="51"/>
      <c r="D6" s="50"/>
      <c r="E6" s="50"/>
      <c r="F6" s="19"/>
    </row>
    <row r="7" spans="1:6">
      <c r="A7" s="49" t="s">
        <v>74</v>
      </c>
      <c r="B7" s="52"/>
      <c r="C7" s="53"/>
      <c r="D7" s="19"/>
      <c r="E7" s="19"/>
      <c r="F7" s="19"/>
    </row>
    <row r="8" spans="1:6">
      <c r="A8" s="48" t="s">
        <v>73</v>
      </c>
      <c r="B8" s="54"/>
      <c r="C8" s="55"/>
      <c r="D8" s="22"/>
      <c r="E8" s="22"/>
      <c r="F8" s="22"/>
    </row>
    <row r="9" spans="1:6">
      <c r="A9" s="48"/>
      <c r="B9" s="54"/>
      <c r="C9" s="55"/>
    </row>
    <row r="10" spans="1:6">
      <c r="A10" s="178"/>
      <c r="B10" s="177"/>
      <c r="C10" s="81"/>
    </row>
    <row r="11" spans="1:6">
      <c r="A11" s="178"/>
      <c r="B11" s="178"/>
      <c r="C11" s="178"/>
    </row>
    <row r="12" spans="1:6">
      <c r="A12" s="179" t="s">
        <v>52</v>
      </c>
      <c r="B12" s="179" t="s">
        <v>62</v>
      </c>
      <c r="C12" s="180" t="s">
        <v>63</v>
      </c>
    </row>
    <row r="13" spans="1:6" ht="17.25" customHeight="1">
      <c r="A13" s="294">
        <v>1</v>
      </c>
      <c r="B13" s="295" t="s">
        <v>158</v>
      </c>
      <c r="C13" s="211"/>
    </row>
    <row r="14" spans="1:6" ht="16.5" customHeight="1">
      <c r="A14" s="300">
        <v>2</v>
      </c>
      <c r="B14" s="295" t="s">
        <v>158</v>
      </c>
      <c r="C14" s="301"/>
    </row>
    <row r="15" spans="1:6" ht="20.100000000000001" customHeight="1">
      <c r="A15" s="212" t="s">
        <v>64</v>
      </c>
      <c r="B15" s="213" t="s">
        <v>13</v>
      </c>
      <c r="C15" s="215"/>
    </row>
    <row r="16" spans="1:6" ht="20.100000000000001" customHeight="1">
      <c r="A16" s="212"/>
      <c r="B16" s="176" t="s">
        <v>141</v>
      </c>
      <c r="C16" s="214"/>
    </row>
    <row r="17" spans="1:7" ht="20.100000000000001" customHeight="1">
      <c r="A17" s="322" t="s">
        <v>140</v>
      </c>
      <c r="B17" s="322"/>
      <c r="C17" s="210"/>
    </row>
    <row r="18" spans="1:7">
      <c r="A18" s="178"/>
      <c r="B18" s="323"/>
      <c r="C18" s="323"/>
    </row>
    <row r="19" spans="1:7">
      <c r="A19" s="296"/>
      <c r="B19" s="296"/>
      <c r="C19" s="178"/>
    </row>
    <row r="20" spans="1:7">
      <c r="A20" s="296"/>
      <c r="B20" s="296"/>
      <c r="C20" s="178"/>
    </row>
    <row r="21" spans="1:7">
      <c r="A21" s="296"/>
      <c r="B21" s="296"/>
      <c r="C21" s="178"/>
    </row>
    <row r="22" spans="1:7">
      <c r="A22" s="296"/>
      <c r="B22" s="296"/>
      <c r="C22" s="178"/>
    </row>
    <row r="23" spans="1:7">
      <c r="A23" s="175"/>
      <c r="B23" s="173"/>
      <c r="C23" s="297"/>
      <c r="D23" s="94"/>
      <c r="E23" s="94"/>
      <c r="F23" s="94"/>
      <c r="G23" s="89"/>
    </row>
    <row r="24" spans="1:7">
      <c r="A24" s="171"/>
      <c r="B24" s="172"/>
      <c r="C24" s="182"/>
      <c r="D24" s="89"/>
      <c r="E24" s="89"/>
      <c r="F24" s="89"/>
    </row>
    <row r="25" spans="1:7">
      <c r="A25" s="171"/>
      <c r="B25" s="181"/>
      <c r="C25" s="171"/>
      <c r="D25" s="89"/>
      <c r="E25" s="89"/>
      <c r="F25" s="89"/>
    </row>
    <row r="26" spans="1:7">
      <c r="A26" s="171"/>
      <c r="B26" s="181"/>
      <c r="C26" s="171"/>
      <c r="D26" s="89"/>
      <c r="E26" s="89"/>
      <c r="F26" s="89"/>
    </row>
    <row r="27" spans="1:7">
      <c r="A27" s="175"/>
      <c r="B27" s="173"/>
      <c r="C27" s="297"/>
      <c r="D27" s="94"/>
      <c r="E27" s="94"/>
      <c r="F27" s="89"/>
    </row>
    <row r="28" spans="1:7">
      <c r="A28" s="171"/>
      <c r="B28" s="172"/>
      <c r="C28" s="182"/>
    </row>
    <row r="29" spans="1:7">
      <c r="A29" s="171"/>
      <c r="B29" s="174"/>
      <c r="C29" s="171"/>
    </row>
  </sheetData>
  <mergeCells count="2">
    <mergeCell ref="A17:B17"/>
    <mergeCell ref="B18:C18"/>
  </mergeCells>
  <printOptions horizontalCentered="1"/>
  <pageMargins left="0.39370078740157483" right="0.39370078740157483" top="0.74803149606299213" bottom="0.47244094488188981" header="0.31496062992125984" footer="0.31496062992125984"/>
  <pageSetup paperSize="9" fitToHeight="1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9:H38"/>
  <sheetViews>
    <sheetView showZeros="0" defaultGridColor="0" topLeftCell="A7" colorId="23" zoomScale="85" zoomScaleNormal="85" zoomScaleSheetLayoutView="85" workbookViewId="0">
      <selection activeCell="P31" sqref="P31"/>
    </sheetView>
  </sheetViews>
  <sheetFormatPr defaultRowHeight="15"/>
  <cols>
    <col min="1" max="1" width="5.42578125" style="14" customWidth="1"/>
    <col min="2" max="2" width="7.28515625" style="14" customWidth="1"/>
    <col min="3" max="3" width="29.7109375" style="14" customWidth="1"/>
    <col min="4" max="4" width="12.7109375" style="14" customWidth="1"/>
    <col min="5" max="5" width="12.5703125" style="14" customWidth="1"/>
    <col min="6" max="6" width="12.28515625" style="14" customWidth="1"/>
    <col min="7" max="7" width="11.28515625" style="14" customWidth="1"/>
    <col min="8" max="8" width="11.7109375" style="14" customWidth="1"/>
    <col min="9" max="16384" width="9.140625" style="14"/>
  </cols>
  <sheetData>
    <row r="9" spans="1:8" ht="15.75">
      <c r="A9" s="201"/>
      <c r="B9" s="8"/>
      <c r="C9" s="201"/>
      <c r="D9" s="201"/>
      <c r="E9" s="12" t="s">
        <v>142</v>
      </c>
      <c r="F9" s="13"/>
      <c r="G9" s="2"/>
      <c r="H9" s="2"/>
    </row>
    <row r="10" spans="1:8" ht="15.75">
      <c r="A10" s="1"/>
      <c r="B10" s="4"/>
      <c r="C10" s="5"/>
      <c r="D10" s="1"/>
      <c r="E10" s="12"/>
      <c r="F10" s="13"/>
      <c r="G10" s="2"/>
      <c r="H10" s="2"/>
    </row>
    <row r="11" spans="1:8">
      <c r="A11" s="1"/>
      <c r="B11" s="8"/>
      <c r="C11" s="5"/>
      <c r="D11" s="7"/>
      <c r="E11" s="1"/>
      <c r="F11" s="1"/>
      <c r="G11" s="1"/>
      <c r="H11" s="1"/>
    </row>
    <row r="12" spans="1:8">
      <c r="A12" s="49" t="s">
        <v>157</v>
      </c>
      <c r="B12" s="51"/>
      <c r="C12" s="50"/>
      <c r="D12" s="50"/>
      <c r="E12" s="50"/>
      <c r="F12" s="50"/>
      <c r="G12" s="19"/>
      <c r="H12" s="3"/>
    </row>
    <row r="13" spans="1:8">
      <c r="A13" s="49" t="s">
        <v>74</v>
      </c>
      <c r="B13" s="53"/>
      <c r="C13" s="19"/>
      <c r="D13" s="19"/>
      <c r="E13" s="19"/>
      <c r="F13" s="19"/>
      <c r="G13" s="19"/>
      <c r="H13" s="3"/>
    </row>
    <row r="14" spans="1:8">
      <c r="A14" s="48" t="s">
        <v>73</v>
      </c>
      <c r="B14" s="55"/>
      <c r="C14" s="22"/>
      <c r="D14" s="22"/>
      <c r="E14" s="22"/>
      <c r="F14" s="22"/>
      <c r="G14" s="22"/>
      <c r="H14" s="1"/>
    </row>
    <row r="15" spans="1:8">
      <c r="A15" s="21"/>
      <c r="B15" s="23"/>
      <c r="C15" s="22"/>
      <c r="D15" s="22"/>
      <c r="E15" s="22"/>
      <c r="F15" s="22"/>
      <c r="G15" s="22"/>
      <c r="H15" s="1"/>
    </row>
    <row r="16" spans="1:8">
      <c r="A16" s="1"/>
      <c r="B16" s="5"/>
      <c r="C16" s="5"/>
      <c r="D16" s="7"/>
      <c r="E16" s="1"/>
      <c r="F16" s="78"/>
      <c r="G16" s="79" t="s">
        <v>50</v>
      </c>
      <c r="H16" s="202">
        <f>+D32</f>
        <v>0</v>
      </c>
    </row>
    <row r="17" spans="1:8">
      <c r="A17" s="1"/>
      <c r="B17" s="5"/>
      <c r="C17" s="5"/>
      <c r="D17" s="7"/>
      <c r="E17" s="1"/>
      <c r="F17" s="78"/>
      <c r="G17" s="79" t="s">
        <v>51</v>
      </c>
      <c r="H17" s="202">
        <f>+H28</f>
        <v>0</v>
      </c>
    </row>
    <row r="18" spans="1:8">
      <c r="A18" s="1"/>
      <c r="B18" s="5"/>
      <c r="C18" s="5"/>
      <c r="D18" s="7"/>
      <c r="E18" s="1"/>
      <c r="F18" s="78"/>
      <c r="G18" s="79"/>
      <c r="H18" s="81"/>
    </row>
    <row r="19" spans="1:8">
      <c r="A19" s="7"/>
      <c r="B19" s="9"/>
      <c r="C19" s="6"/>
      <c r="D19" s="7"/>
      <c r="E19" s="7"/>
      <c r="F19" s="7"/>
      <c r="G19" s="7"/>
      <c r="H19" s="7"/>
    </row>
    <row r="20" spans="1:8">
      <c r="A20" s="325" t="s">
        <v>52</v>
      </c>
      <c r="B20" s="327"/>
      <c r="C20" s="329" t="s">
        <v>53</v>
      </c>
      <c r="D20" s="329" t="s">
        <v>54</v>
      </c>
      <c r="E20" s="329" t="s">
        <v>55</v>
      </c>
      <c r="F20" s="329"/>
      <c r="G20" s="329"/>
      <c r="H20" s="329" t="s">
        <v>56</v>
      </c>
    </row>
    <row r="21" spans="1:8" ht="25.5">
      <c r="A21" s="326"/>
      <c r="B21" s="328"/>
      <c r="C21" s="329"/>
      <c r="D21" s="329"/>
      <c r="E21" s="273" t="s">
        <v>57</v>
      </c>
      <c r="F21" s="273" t="s">
        <v>77</v>
      </c>
      <c r="G21" s="273" t="s">
        <v>58</v>
      </c>
      <c r="H21" s="329"/>
    </row>
    <row r="22" spans="1:8">
      <c r="A22" s="274"/>
      <c r="B22" s="70"/>
      <c r="C22" s="275"/>
      <c r="D22" s="276"/>
      <c r="E22" s="277"/>
      <c r="F22" s="277"/>
      <c r="G22" s="277"/>
      <c r="H22" s="278"/>
    </row>
    <row r="23" spans="1:8">
      <c r="A23" s="299">
        <v>1</v>
      </c>
      <c r="B23" s="203" t="s">
        <v>0</v>
      </c>
      <c r="C23" s="279" t="s">
        <v>14</v>
      </c>
      <c r="D23" s="280">
        <f>SUM(E23:G23)</f>
        <v>0</v>
      </c>
      <c r="E23" s="244">
        <f>' 1-1'!M20</f>
        <v>0</v>
      </c>
      <c r="F23" s="244">
        <f>' 1-1'!N20</f>
        <v>0</v>
      </c>
      <c r="G23" s="244">
        <f>' 1-1'!O20</f>
        <v>0</v>
      </c>
      <c r="H23" s="281">
        <f>' 1-1'!L20</f>
        <v>0</v>
      </c>
    </row>
    <row r="24" spans="1:8">
      <c r="A24" s="299">
        <v>2</v>
      </c>
      <c r="B24" s="77" t="s">
        <v>1</v>
      </c>
      <c r="C24" s="132" t="s">
        <v>33</v>
      </c>
      <c r="D24" s="282">
        <f>SUM(E24:G24)</f>
        <v>0</v>
      </c>
      <c r="E24" s="133">
        <f>' 1-2'!M17</f>
        <v>0</v>
      </c>
      <c r="F24" s="133">
        <f>' 1-2'!N17</f>
        <v>0</v>
      </c>
      <c r="G24" s="133">
        <f>' 1-2'!O17</f>
        <v>0</v>
      </c>
      <c r="H24" s="283">
        <f>' 1-2'!L17</f>
        <v>0</v>
      </c>
    </row>
    <row r="25" spans="1:8">
      <c r="A25" s="299">
        <v>3</v>
      </c>
      <c r="B25" s="77" t="s">
        <v>2</v>
      </c>
      <c r="C25" s="132" t="s">
        <v>41</v>
      </c>
      <c r="D25" s="282">
        <f t="shared" ref="D25:D27" si="0">SUM(E25:G25)</f>
        <v>0</v>
      </c>
      <c r="E25" s="133">
        <f>' 1-3'!M26</f>
        <v>0</v>
      </c>
      <c r="F25" s="133">
        <f>' 1-3'!N26</f>
        <v>0</v>
      </c>
      <c r="G25" s="133">
        <f>' 1-3'!O26</f>
        <v>0</v>
      </c>
      <c r="H25" s="283">
        <f>' 1-3'!L26</f>
        <v>0</v>
      </c>
    </row>
    <row r="26" spans="1:8">
      <c r="A26" s="299">
        <v>4</v>
      </c>
      <c r="B26" s="77" t="s">
        <v>96</v>
      </c>
      <c r="C26" s="132" t="s">
        <v>104</v>
      </c>
      <c r="D26" s="282">
        <f t="shared" si="0"/>
        <v>0</v>
      </c>
      <c r="E26" s="133">
        <f>' 1-4'!M16</f>
        <v>0</v>
      </c>
      <c r="F26" s="133">
        <f>' 1-4'!N16</f>
        <v>0</v>
      </c>
      <c r="G26" s="133">
        <f>' 1-4'!O16</f>
        <v>0</v>
      </c>
      <c r="H26" s="283">
        <f>' 1-4'!L16</f>
        <v>0</v>
      </c>
    </row>
    <row r="27" spans="1:8" ht="25.5">
      <c r="A27" s="299">
        <v>5</v>
      </c>
      <c r="B27" s="77" t="s">
        <v>103</v>
      </c>
      <c r="C27" s="132" t="s">
        <v>114</v>
      </c>
      <c r="D27" s="282">
        <f t="shared" si="0"/>
        <v>0</v>
      </c>
      <c r="E27" s="133">
        <f>'1-5'!M17</f>
        <v>0</v>
      </c>
      <c r="F27" s="133">
        <f>'1-5'!N17</f>
        <v>0</v>
      </c>
      <c r="G27" s="133">
        <f>'1-5'!O17</f>
        <v>0</v>
      </c>
      <c r="H27" s="283">
        <f>'1-5'!L17</f>
        <v>0</v>
      </c>
    </row>
    <row r="28" spans="1:8">
      <c r="A28" s="284"/>
      <c r="B28" s="71"/>
      <c r="C28" s="239" t="s">
        <v>13</v>
      </c>
      <c r="D28" s="240">
        <f>SUM(D23:D27)</f>
        <v>0</v>
      </c>
      <c r="E28" s="72">
        <f>SUM(E23:E27)</f>
        <v>0</v>
      </c>
      <c r="F28" s="72">
        <f>SUM(F23:F27)</f>
        <v>0</v>
      </c>
      <c r="G28" s="72">
        <f>SUM(G23:G27)</f>
        <v>0</v>
      </c>
      <c r="H28" s="285">
        <f>SUM(H23:H27)</f>
        <v>0</v>
      </c>
    </row>
    <row r="29" spans="1:8">
      <c r="A29" s="284"/>
      <c r="B29" s="71"/>
      <c r="C29" s="239" t="s">
        <v>160</v>
      </c>
      <c r="D29" s="286">
        <f>ROUND(D28*0.1,2)</f>
        <v>0</v>
      </c>
      <c r="E29" s="72"/>
      <c r="F29" s="72"/>
      <c r="G29" s="72"/>
      <c r="H29" s="283"/>
    </row>
    <row r="30" spans="1:8">
      <c r="A30" s="287"/>
      <c r="B30" s="73"/>
      <c r="C30" s="242" t="s">
        <v>59</v>
      </c>
      <c r="D30" s="286">
        <f>ROUND(D29*0.1,2)</f>
        <v>0</v>
      </c>
      <c r="E30" s="243"/>
      <c r="F30" s="243"/>
      <c r="G30" s="243"/>
      <c r="H30" s="244"/>
    </row>
    <row r="31" spans="1:8">
      <c r="A31" s="287"/>
      <c r="B31" s="73"/>
      <c r="C31" s="242" t="s">
        <v>161</v>
      </c>
      <c r="D31" s="286">
        <f>D28*8%</f>
        <v>0</v>
      </c>
      <c r="E31" s="280"/>
      <c r="F31" s="280"/>
      <c r="G31" s="280"/>
      <c r="H31" s="244"/>
    </row>
    <row r="32" spans="1:8">
      <c r="A32" s="288"/>
      <c r="B32" s="289"/>
      <c r="C32" s="239" t="s">
        <v>60</v>
      </c>
      <c r="D32" s="240">
        <f>+SUM(D28+D29+D31)</f>
        <v>0</v>
      </c>
      <c r="E32" s="240"/>
      <c r="F32" s="240"/>
      <c r="G32" s="240"/>
      <c r="H32" s="244"/>
    </row>
    <row r="33" spans="1:8" s="31" customFormat="1" ht="12.75">
      <c r="A33" s="74"/>
      <c r="B33" s="75"/>
      <c r="C33" s="76"/>
      <c r="D33" s="74"/>
      <c r="E33" s="74"/>
      <c r="F33" s="74"/>
      <c r="G33" s="74"/>
      <c r="H33" s="74"/>
    </row>
    <row r="34" spans="1:8" s="31" customFormat="1" ht="42.75" customHeight="1">
      <c r="A34" s="41"/>
      <c r="B34" s="42"/>
      <c r="C34" s="324"/>
      <c r="D34" s="324"/>
      <c r="E34" s="324"/>
      <c r="F34" s="324"/>
      <c r="G34" s="324"/>
      <c r="H34" s="324"/>
    </row>
    <row r="35" spans="1:8">
      <c r="A35" s="43"/>
      <c r="B35" s="44"/>
      <c r="C35" s="175"/>
      <c r="D35" s="173"/>
      <c r="E35" s="96"/>
      <c r="F35" s="94"/>
      <c r="G35" s="94"/>
      <c r="H35" s="43"/>
    </row>
    <row r="36" spans="1:8">
      <c r="A36" s="43"/>
      <c r="B36" s="44"/>
      <c r="C36" s="171"/>
      <c r="D36" s="172"/>
      <c r="E36" s="182"/>
      <c r="F36" s="89"/>
      <c r="G36" s="89"/>
      <c r="H36" s="43"/>
    </row>
    <row r="37" spans="1:8">
      <c r="A37" s="43"/>
      <c r="B37" s="44"/>
      <c r="C37" s="171"/>
      <c r="D37" s="181"/>
      <c r="E37" s="171"/>
      <c r="F37" s="89"/>
      <c r="G37" s="89"/>
      <c r="H37" s="43"/>
    </row>
    <row r="38" spans="1:8">
      <c r="B38" s="10"/>
      <c r="C38" s="171"/>
      <c r="D38" s="174"/>
      <c r="E38" s="96"/>
      <c r="F38" s="94"/>
      <c r="G38" s="94"/>
    </row>
  </sheetData>
  <mergeCells count="7">
    <mergeCell ref="C34:H34"/>
    <mergeCell ref="A20:A21"/>
    <mergeCell ref="B20:B21"/>
    <mergeCell ref="C20:C21"/>
    <mergeCell ref="D20:D21"/>
    <mergeCell ref="E20:G20"/>
    <mergeCell ref="H20:H21"/>
  </mergeCells>
  <printOptions horizontalCentered="1"/>
  <pageMargins left="0.39370078740157483" right="0.39370078740157483" top="0.74803149606299213" bottom="0.47244094488188981" header="0.31496062992125984" footer="0.31496062992125984"/>
  <pageSetup paperSize="9" fitToHeight="100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  <pageSetUpPr fitToPage="1"/>
  </sheetPr>
  <dimension ref="A1:R30"/>
  <sheetViews>
    <sheetView showZeros="0" defaultGridColor="0" colorId="23" zoomScale="85" zoomScaleNormal="85" zoomScaleSheetLayoutView="100" workbookViewId="0">
      <selection activeCell="C28" sqref="C28"/>
    </sheetView>
  </sheetViews>
  <sheetFormatPr defaultRowHeight="15"/>
  <cols>
    <col min="1" max="1" width="6.28515625" style="15" customWidth="1"/>
    <col min="2" max="2" width="8.5703125" style="15" bestFit="1" customWidth="1"/>
    <col min="3" max="3" width="37.28515625" style="29" customWidth="1"/>
    <col min="4" max="4" width="7.5703125" style="15" customWidth="1"/>
    <col min="5" max="5" width="7.28515625" style="15" customWidth="1"/>
    <col min="6" max="6" width="10.5703125" style="15" customWidth="1"/>
    <col min="7" max="7" width="8.5703125" style="15" customWidth="1"/>
    <col min="8" max="8" width="9.140625" style="15" customWidth="1"/>
    <col min="9" max="9" width="7.7109375" style="15" customWidth="1"/>
    <col min="10" max="10" width="6.85546875" style="15" customWidth="1"/>
    <col min="11" max="11" width="8.7109375" style="15" customWidth="1"/>
    <col min="12" max="12" width="9.42578125" style="15" customWidth="1"/>
    <col min="13" max="13" width="9.28515625" style="15" customWidth="1"/>
    <col min="14" max="14" width="9.85546875" style="15" customWidth="1"/>
    <col min="15" max="15" width="8.7109375" style="15" customWidth="1"/>
    <col min="16" max="16" width="9.85546875" style="15" customWidth="1"/>
    <col min="17" max="16384" width="9.140625" style="15"/>
  </cols>
  <sheetData>
    <row r="1" spans="1:18" s="37" customFormat="1">
      <c r="C1" s="29"/>
    </row>
    <row r="2" spans="1:18" ht="25.5">
      <c r="A2" s="183"/>
      <c r="B2" s="183"/>
      <c r="C2" s="184" t="s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93"/>
      <c r="R2" s="193"/>
    </row>
    <row r="3" spans="1:18">
      <c r="A3" s="194" t="s">
        <v>150</v>
      </c>
      <c r="B3" s="185"/>
      <c r="C3" s="186"/>
      <c r="D3" s="185"/>
      <c r="E3" s="185"/>
      <c r="F3" s="185"/>
      <c r="G3" s="185"/>
      <c r="H3" s="183"/>
      <c r="I3" s="183"/>
      <c r="J3" s="183"/>
      <c r="K3" s="183"/>
      <c r="L3" s="183"/>
      <c r="M3" s="183"/>
      <c r="N3" s="183"/>
      <c r="O3" s="183"/>
      <c r="P3" s="183"/>
      <c r="Q3" s="193"/>
      <c r="R3" s="193"/>
    </row>
    <row r="4" spans="1:18">
      <c r="A4" s="194" t="s">
        <v>74</v>
      </c>
      <c r="B4" s="187"/>
      <c r="C4" s="190"/>
      <c r="D4" s="187"/>
      <c r="E4" s="187"/>
      <c r="F4" s="187"/>
      <c r="G4" s="187"/>
      <c r="H4" s="183"/>
      <c r="I4" s="183"/>
      <c r="J4" s="183"/>
      <c r="K4" s="183"/>
      <c r="L4" s="183"/>
      <c r="M4" s="183"/>
      <c r="N4" s="183"/>
      <c r="O4" s="183"/>
      <c r="P4" s="183"/>
      <c r="Q4" s="193"/>
      <c r="R4" s="193"/>
    </row>
    <row r="5" spans="1:18">
      <c r="A5" s="48" t="s">
        <v>73</v>
      </c>
      <c r="B5" s="54"/>
      <c r="C5" s="55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8">
      <c r="A6" s="21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8">
      <c r="A7" s="49" t="s">
        <v>78</v>
      </c>
      <c r="B7" s="52"/>
      <c r="C7" s="53"/>
      <c r="D7" s="52"/>
      <c r="E7" s="52"/>
      <c r="F7" s="52"/>
      <c r="G7" s="19"/>
      <c r="H7" s="19"/>
      <c r="I7" s="19"/>
      <c r="J7" s="19"/>
      <c r="K7" s="19"/>
      <c r="L7" s="19"/>
      <c r="M7" s="19"/>
      <c r="N7" s="19"/>
      <c r="O7" s="24" t="s">
        <v>20</v>
      </c>
      <c r="P7" s="69">
        <f>P20</f>
        <v>0</v>
      </c>
    </row>
    <row r="8" spans="1:18" s="37" customFormat="1">
      <c r="A8" s="49"/>
      <c r="B8" s="52"/>
      <c r="C8" s="53"/>
      <c r="D8" s="52"/>
      <c r="E8" s="52"/>
      <c r="F8" s="52"/>
      <c r="G8" s="19"/>
      <c r="H8" s="19"/>
      <c r="I8" s="19"/>
      <c r="J8" s="19"/>
      <c r="K8" s="19"/>
      <c r="L8" s="19"/>
      <c r="M8" s="19"/>
      <c r="N8" s="19"/>
      <c r="O8" s="24"/>
      <c r="P8" s="47"/>
    </row>
    <row r="9" spans="1:18" s="16" customFormat="1" ht="12" customHeight="1">
      <c r="A9" s="335" t="s">
        <v>6</v>
      </c>
      <c r="B9" s="335" t="s">
        <v>7</v>
      </c>
      <c r="C9" s="335" t="s">
        <v>8</v>
      </c>
      <c r="D9" s="333" t="s">
        <v>15</v>
      </c>
      <c r="E9" s="333" t="s">
        <v>23</v>
      </c>
      <c r="F9" s="330" t="s">
        <v>21</v>
      </c>
      <c r="G9" s="331"/>
      <c r="H9" s="331"/>
      <c r="I9" s="331"/>
      <c r="J9" s="331"/>
      <c r="K9" s="332"/>
      <c r="L9" s="330" t="s">
        <v>22</v>
      </c>
      <c r="M9" s="331"/>
      <c r="N9" s="331"/>
      <c r="O9" s="331"/>
      <c r="P9" s="332"/>
    </row>
    <row r="10" spans="1:18" s="17" customFormat="1" ht="56.25" customHeight="1">
      <c r="A10" s="336"/>
      <c r="B10" s="336"/>
      <c r="C10" s="336"/>
      <c r="D10" s="334"/>
      <c r="E10" s="334"/>
      <c r="F10" s="66" t="s">
        <v>24</v>
      </c>
      <c r="G10" s="66" t="s">
        <v>75</v>
      </c>
      <c r="H10" s="66" t="s">
        <v>25</v>
      </c>
      <c r="I10" s="66" t="s">
        <v>70</v>
      </c>
      <c r="J10" s="66" t="s">
        <v>26</v>
      </c>
      <c r="K10" s="66" t="s">
        <v>27</v>
      </c>
      <c r="L10" s="66" t="s">
        <v>28</v>
      </c>
      <c r="M10" s="66" t="s">
        <v>25</v>
      </c>
      <c r="N10" s="66" t="s">
        <v>71</v>
      </c>
      <c r="O10" s="66" t="s">
        <v>26</v>
      </c>
      <c r="P10" s="66" t="s">
        <v>29</v>
      </c>
    </row>
    <row r="11" spans="1:18" ht="25.5">
      <c r="A11" s="61">
        <v>0</v>
      </c>
      <c r="B11" s="62"/>
      <c r="C11" s="85" t="s">
        <v>10</v>
      </c>
      <c r="D11" s="64"/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f>+H11+I11+J11</f>
        <v>0</v>
      </c>
      <c r="L11" s="65">
        <f>+ROUND(F11*$E11,2)</f>
        <v>0</v>
      </c>
      <c r="M11" s="65">
        <f>+ROUND(H11*$E11,2)</f>
        <v>0</v>
      </c>
      <c r="N11" s="65">
        <f>+ROUND(I11*$E11,2)</f>
        <v>0</v>
      </c>
      <c r="O11" s="65">
        <f>+ROUND(J11*$E11,2)</f>
        <v>0</v>
      </c>
      <c r="P11" s="65">
        <f>+M11+N11+O11</f>
        <v>0</v>
      </c>
    </row>
    <row r="12" spans="1:18" ht="25.5">
      <c r="A12" s="57">
        <f>A11+1</f>
        <v>1</v>
      </c>
      <c r="B12" s="86" t="s">
        <v>11</v>
      </c>
      <c r="C12" s="98" t="s">
        <v>146</v>
      </c>
      <c r="D12" s="90" t="s">
        <v>16</v>
      </c>
      <c r="E12" s="204">
        <v>114</v>
      </c>
      <c r="F12" s="147"/>
      <c r="G12" s="147"/>
      <c r="H12" s="147"/>
      <c r="I12" s="204"/>
      <c r="J12" s="147"/>
      <c r="K12" s="88"/>
      <c r="L12" s="88"/>
      <c r="M12" s="88"/>
      <c r="N12" s="88"/>
      <c r="O12" s="88"/>
      <c r="P12" s="88"/>
    </row>
    <row r="13" spans="1:18" s="37" customFormat="1" ht="21" customHeight="1">
      <c r="A13" s="161"/>
      <c r="B13" s="205"/>
      <c r="C13" s="209" t="s">
        <v>144</v>
      </c>
      <c r="D13" s="206" t="s">
        <v>16</v>
      </c>
      <c r="E13" s="208">
        <v>115</v>
      </c>
      <c r="F13" s="208"/>
      <c r="G13" s="208"/>
      <c r="H13" s="208"/>
      <c r="I13" s="207"/>
      <c r="J13" s="208"/>
      <c r="K13" s="88"/>
      <c r="L13" s="88"/>
      <c r="M13" s="88"/>
      <c r="N13" s="88"/>
      <c r="O13" s="88"/>
      <c r="P13" s="88"/>
    </row>
    <row r="14" spans="1:18" ht="24" customHeight="1">
      <c r="A14" s="57">
        <f>A12+1</f>
        <v>2</v>
      </c>
      <c r="B14" s="86" t="s">
        <v>11</v>
      </c>
      <c r="C14" s="98" t="s">
        <v>12</v>
      </c>
      <c r="D14" s="90" t="s">
        <v>18</v>
      </c>
      <c r="E14" s="88">
        <v>1</v>
      </c>
      <c r="F14" s="140"/>
      <c r="G14" s="88"/>
      <c r="H14" s="141"/>
      <c r="I14" s="142"/>
      <c r="J14" s="143"/>
      <c r="K14" s="144"/>
      <c r="L14" s="142"/>
      <c r="M14" s="142"/>
      <c r="N14" s="142"/>
      <c r="O14" s="142"/>
      <c r="P14" s="142"/>
    </row>
    <row r="15" spans="1:18" s="37" customFormat="1" ht="30" customHeight="1">
      <c r="A15" s="57">
        <f t="shared" ref="A15:A17" si="0">A14+1</f>
        <v>3</v>
      </c>
      <c r="B15" s="87" t="s">
        <v>11</v>
      </c>
      <c r="C15" s="145" t="s">
        <v>80</v>
      </c>
      <c r="D15" s="146" t="s">
        <v>19</v>
      </c>
      <c r="E15" s="88">
        <v>1</v>
      </c>
      <c r="F15" s="140"/>
      <c r="G15" s="88"/>
      <c r="H15" s="141"/>
      <c r="I15" s="142"/>
      <c r="J15" s="143"/>
      <c r="K15" s="144"/>
      <c r="L15" s="142"/>
      <c r="M15" s="142"/>
      <c r="N15" s="142"/>
      <c r="O15" s="142"/>
      <c r="P15" s="142"/>
    </row>
    <row r="16" spans="1:18" ht="38.25">
      <c r="A16" s="57">
        <f t="shared" si="0"/>
        <v>4</v>
      </c>
      <c r="B16" s="86" t="s">
        <v>11</v>
      </c>
      <c r="C16" s="98" t="s">
        <v>79</v>
      </c>
      <c r="D16" s="90" t="s">
        <v>18</v>
      </c>
      <c r="E16" s="88">
        <v>1</v>
      </c>
      <c r="F16" s="88"/>
      <c r="G16" s="88"/>
      <c r="H16" s="88"/>
      <c r="I16" s="83"/>
      <c r="J16" s="147"/>
      <c r="K16" s="88"/>
      <c r="L16" s="88"/>
      <c r="M16" s="88"/>
      <c r="N16" s="88"/>
      <c r="O16" s="88"/>
      <c r="P16" s="88"/>
    </row>
    <row r="17" spans="1:16" ht="25.5">
      <c r="A17" s="57">
        <f t="shared" si="0"/>
        <v>5</v>
      </c>
      <c r="B17" s="86" t="s">
        <v>11</v>
      </c>
      <c r="C17" s="98" t="s">
        <v>147</v>
      </c>
      <c r="D17" s="90" t="s">
        <v>18</v>
      </c>
      <c r="E17" s="88">
        <v>1</v>
      </c>
      <c r="F17" s="88"/>
      <c r="G17" s="88"/>
      <c r="H17" s="88"/>
      <c r="I17" s="83"/>
      <c r="J17" s="147"/>
      <c r="K17" s="88"/>
      <c r="L17" s="88"/>
      <c r="M17" s="88"/>
      <c r="N17" s="88"/>
      <c r="O17" s="88"/>
      <c r="P17" s="88"/>
    </row>
    <row r="18" spans="1:16" ht="25.5">
      <c r="A18" s="57">
        <v>6</v>
      </c>
      <c r="B18" s="86" t="s">
        <v>11</v>
      </c>
      <c r="C18" s="98" t="s">
        <v>148</v>
      </c>
      <c r="D18" s="90" t="s">
        <v>18</v>
      </c>
      <c r="E18" s="88">
        <v>1</v>
      </c>
      <c r="F18" s="88"/>
      <c r="G18" s="88"/>
      <c r="H18" s="88"/>
      <c r="I18" s="83"/>
      <c r="J18" s="147"/>
      <c r="K18" s="88"/>
      <c r="L18" s="88"/>
      <c r="M18" s="88"/>
      <c r="N18" s="88"/>
      <c r="O18" s="88"/>
      <c r="P18" s="88"/>
    </row>
    <row r="19" spans="1:16" s="37" customFormat="1" ht="26.25" thickBot="1">
      <c r="A19" s="57">
        <v>7</v>
      </c>
      <c r="B19" s="86" t="s">
        <v>11</v>
      </c>
      <c r="C19" s="98" t="s">
        <v>149</v>
      </c>
      <c r="D19" s="90" t="s">
        <v>18</v>
      </c>
      <c r="E19" s="88">
        <v>1</v>
      </c>
      <c r="F19" s="88"/>
      <c r="G19" s="88"/>
      <c r="H19" s="88"/>
      <c r="I19" s="83"/>
      <c r="J19" s="147"/>
      <c r="K19" s="88"/>
      <c r="L19" s="88"/>
      <c r="M19" s="88"/>
      <c r="N19" s="88"/>
      <c r="O19" s="88"/>
      <c r="P19" s="88"/>
    </row>
    <row r="20" spans="1:16" s="37" customFormat="1" ht="15.75" thickBot="1">
      <c r="A20" s="99"/>
      <c r="B20" s="86"/>
      <c r="C20" s="100"/>
      <c r="D20" s="105" t="s">
        <v>81</v>
      </c>
      <c r="E20" s="106"/>
      <c r="F20" s="107"/>
      <c r="G20" s="107"/>
      <c r="H20" s="107"/>
      <c r="I20" s="108"/>
      <c r="J20" s="108"/>
      <c r="K20" s="108"/>
      <c r="L20" s="108">
        <f>SUM(L12:L19)</f>
        <v>0</v>
      </c>
      <c r="M20" s="108">
        <f>SUM(M12:M19)</f>
        <v>0</v>
      </c>
      <c r="N20" s="108">
        <f>SUM(N12:N19)</f>
        <v>0</v>
      </c>
      <c r="O20" s="108">
        <f>SUM(O12:O19)</f>
        <v>0</v>
      </c>
      <c r="P20" s="109">
        <f>SUM(M20:O20)</f>
        <v>0</v>
      </c>
    </row>
    <row r="21" spans="1:16" s="37" customFormat="1">
      <c r="B21" s="91"/>
      <c r="C21" s="92"/>
      <c r="D21" s="91"/>
      <c r="E21" s="93"/>
      <c r="F21" s="94"/>
      <c r="G21" s="94"/>
      <c r="H21" s="94"/>
      <c r="I21" s="84"/>
      <c r="J21" s="84"/>
      <c r="K21" s="84"/>
      <c r="L21" s="84"/>
      <c r="M21" s="84"/>
      <c r="N21" s="84"/>
      <c r="O21" s="84"/>
      <c r="P21" s="84"/>
    </row>
    <row r="22" spans="1:16" s="37" customFormat="1">
      <c r="B22" s="91"/>
      <c r="C22" s="92"/>
      <c r="D22" s="91"/>
      <c r="E22" s="93"/>
      <c r="F22" s="94"/>
      <c r="G22" s="94"/>
      <c r="H22" s="94"/>
      <c r="I22" s="84"/>
      <c r="J22" s="84"/>
      <c r="K22" s="84"/>
      <c r="L22" s="84"/>
      <c r="M22" s="84"/>
      <c r="N22" s="84"/>
      <c r="O22" s="84"/>
      <c r="P22" s="84"/>
    </row>
    <row r="23" spans="1:16" s="37" customFormat="1">
      <c r="B23" s="91"/>
      <c r="C23" s="92"/>
      <c r="D23" s="91"/>
      <c r="E23" s="93"/>
      <c r="F23" s="94"/>
      <c r="G23" s="94"/>
      <c r="H23" s="94"/>
      <c r="I23" s="84"/>
      <c r="J23" s="84"/>
      <c r="K23" s="84"/>
      <c r="L23" s="84"/>
      <c r="M23" s="84"/>
      <c r="N23" s="84"/>
      <c r="O23" s="84"/>
      <c r="P23" s="84"/>
    </row>
    <row r="24" spans="1:16" s="37" customFormat="1">
      <c r="B24" s="91"/>
      <c r="C24" s="92"/>
      <c r="D24" s="91"/>
      <c r="E24" s="93"/>
      <c r="F24" s="94"/>
      <c r="G24" s="94"/>
      <c r="H24" s="94"/>
      <c r="I24" s="84"/>
      <c r="J24" s="84"/>
      <c r="K24" s="84"/>
      <c r="L24" s="84"/>
      <c r="M24" s="84"/>
      <c r="N24" s="84"/>
      <c r="O24" s="84"/>
      <c r="P24" s="84"/>
    </row>
    <row r="25" spans="1:16" s="37" customFormat="1">
      <c r="B25" s="91"/>
      <c r="C25" s="92"/>
      <c r="D25" s="91"/>
      <c r="E25" s="93"/>
      <c r="F25" s="94"/>
      <c r="G25" s="94"/>
      <c r="H25" s="94"/>
      <c r="I25" s="84"/>
      <c r="J25" s="84"/>
      <c r="K25" s="84"/>
      <c r="L25" s="84"/>
      <c r="M25" s="84"/>
      <c r="N25" s="84"/>
      <c r="O25" s="84"/>
      <c r="P25" s="84"/>
    </row>
    <row r="26" spans="1:16" s="37" customFormat="1">
      <c r="B26" s="91"/>
      <c r="C26" s="92"/>
      <c r="D26" s="91"/>
      <c r="E26" s="93"/>
      <c r="F26" s="94"/>
      <c r="G26" s="94"/>
      <c r="H26" s="94"/>
      <c r="I26" s="84"/>
      <c r="J26" s="84"/>
      <c r="K26" s="84"/>
      <c r="L26" s="84"/>
      <c r="M26" s="84"/>
      <c r="N26" s="84"/>
      <c r="O26" s="84"/>
      <c r="P26" s="84"/>
    </row>
    <row r="27" spans="1:16" s="37" customFormat="1">
      <c r="B27" s="91"/>
      <c r="C27" s="92"/>
      <c r="D27" s="91"/>
      <c r="E27" s="93"/>
      <c r="F27" s="94"/>
      <c r="G27" s="94"/>
      <c r="H27" s="94"/>
      <c r="I27" s="84"/>
      <c r="J27" s="84"/>
      <c r="K27" s="84"/>
      <c r="L27" s="84"/>
      <c r="M27" s="84"/>
      <c r="N27" s="84"/>
      <c r="O27" s="84"/>
      <c r="P27" s="84"/>
    </row>
    <row r="28" spans="1:16" s="37" customFormat="1">
      <c r="C28" s="233"/>
      <c r="D28" s="96"/>
      <c r="E28" s="94"/>
      <c r="F28" s="94"/>
      <c r="G28" s="94"/>
      <c r="I28" s="94"/>
      <c r="K28" s="234"/>
      <c r="L28" s="44"/>
      <c r="M28" s="45"/>
      <c r="N28" s="96"/>
      <c r="O28" s="94"/>
      <c r="P28" s="94"/>
    </row>
    <row r="29" spans="1:16" s="37" customFormat="1">
      <c r="C29" s="44"/>
      <c r="D29" s="45"/>
      <c r="J29" s="84"/>
      <c r="K29" s="84"/>
      <c r="L29" s="84"/>
      <c r="M29" s="84"/>
      <c r="N29" s="84"/>
      <c r="O29" s="84"/>
      <c r="P29" s="84"/>
    </row>
    <row r="30" spans="1:16">
      <c r="B30" s="37"/>
      <c r="C30" s="44"/>
      <c r="D30" s="45"/>
      <c r="E30" s="37"/>
      <c r="F30" s="37"/>
      <c r="G30" s="37"/>
      <c r="H30" s="37"/>
      <c r="I30" s="37"/>
    </row>
  </sheetData>
  <mergeCells count="7">
    <mergeCell ref="F9:K9"/>
    <mergeCell ref="L9:P9"/>
    <mergeCell ref="E9:E10"/>
    <mergeCell ref="A9:A10"/>
    <mergeCell ref="B9:B10"/>
    <mergeCell ref="C9:C10"/>
    <mergeCell ref="D9:D10"/>
  </mergeCells>
  <conditionalFormatting sqref="C16 C11:C14">
    <cfRule type="expression" dxfId="8" priority="471" stopIfTrue="1">
      <formula>XDO11="tx"</formula>
    </cfRule>
  </conditionalFormatting>
  <conditionalFormatting sqref="C12:C14 C16:C18 C20:C27">
    <cfRule type="expression" dxfId="7" priority="7" stopIfTrue="1">
      <formula>XER12="tx"</formula>
    </cfRule>
  </conditionalFormatting>
  <conditionalFormatting sqref="C15">
    <cfRule type="expression" dxfId="6" priority="479" stopIfTrue="1">
      <formula>#REF!="tx"</formula>
    </cfRule>
  </conditionalFormatting>
  <conditionalFormatting sqref="C19">
    <cfRule type="expression" dxfId="5" priority="744" stopIfTrue="1">
      <formula>#REF!="tx"</formula>
    </cfRule>
  </conditionalFormatting>
  <printOptions horizontalCentered="1"/>
  <pageMargins left="0.39370078740157483" right="0.39370078740157483" top="0.74803149606299213" bottom="0.47244094488188981" header="0.31496062992125984" footer="0.31496062992125984"/>
  <pageSetup paperSize="9" scale="94" fitToHeight="100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  <pageSetUpPr fitToPage="1"/>
  </sheetPr>
  <dimension ref="A1:P35"/>
  <sheetViews>
    <sheetView showZeros="0" defaultGridColor="0" colorId="23" zoomScale="85" zoomScaleNormal="85" zoomScaleSheetLayoutView="100" workbookViewId="0">
      <selection activeCell="F10" sqref="F10:P16"/>
    </sheetView>
  </sheetViews>
  <sheetFormatPr defaultRowHeight="15"/>
  <cols>
    <col min="1" max="1" width="6.28515625" style="15" customWidth="1"/>
    <col min="2" max="2" width="8.5703125" style="15" bestFit="1" customWidth="1"/>
    <col min="3" max="3" width="41.42578125" style="29" customWidth="1"/>
    <col min="4" max="4" width="5.28515625" style="15" customWidth="1"/>
    <col min="5" max="5" width="7.85546875" style="15" bestFit="1" customWidth="1"/>
    <col min="6" max="6" width="6.28515625" style="15" customWidth="1"/>
    <col min="7" max="7" width="7.5703125" style="15" customWidth="1"/>
    <col min="8" max="8" width="7.85546875" style="15" customWidth="1"/>
    <col min="9" max="9" width="8.7109375" style="15" customWidth="1"/>
    <col min="10" max="10" width="7.7109375" style="15" customWidth="1"/>
    <col min="11" max="11" width="7.28515625" style="15" customWidth="1"/>
    <col min="12" max="12" width="8" style="15" customWidth="1"/>
    <col min="13" max="13" width="9.5703125" style="15" customWidth="1"/>
    <col min="14" max="14" width="9.7109375" style="15" customWidth="1"/>
    <col min="15" max="15" width="9.140625" style="15" customWidth="1"/>
    <col min="16" max="16" width="9.85546875" style="15" customWidth="1"/>
    <col min="17" max="16384" width="9.140625" style="15"/>
  </cols>
  <sheetData>
    <row r="1" spans="1:16" ht="25.5">
      <c r="A1" s="187"/>
      <c r="B1" s="187"/>
      <c r="C1" s="186" t="s">
        <v>30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>
      <c r="A2" s="49" t="s">
        <v>150</v>
      </c>
      <c r="B2" s="50"/>
      <c r="C2" s="51"/>
      <c r="D2" s="50"/>
      <c r="E2" s="50"/>
      <c r="F2" s="50"/>
      <c r="G2" s="50"/>
      <c r="H2" s="50"/>
      <c r="I2" s="52"/>
      <c r="J2" s="52"/>
      <c r="K2" s="52"/>
      <c r="L2" s="52"/>
      <c r="M2" s="52"/>
      <c r="N2" s="52"/>
      <c r="O2" s="52"/>
      <c r="P2" s="52"/>
    </row>
    <row r="3" spans="1:16">
      <c r="A3" s="49" t="s">
        <v>74</v>
      </c>
      <c r="B3" s="52"/>
      <c r="C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>
      <c r="A4" s="48" t="s">
        <v>73</v>
      </c>
      <c r="B4" s="54"/>
      <c r="C4" s="55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48"/>
      <c r="B5" s="54"/>
      <c r="C5" s="55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47"/>
    </row>
    <row r="6" spans="1:16">
      <c r="A6" s="49" t="s">
        <v>72</v>
      </c>
      <c r="B6" s="52"/>
      <c r="C6" s="53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6" t="s">
        <v>20</v>
      </c>
      <c r="P6" s="148">
        <f>P17</f>
        <v>0</v>
      </c>
    </row>
    <row r="7" spans="1:16" s="37" customFormat="1">
      <c r="A7" s="18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4"/>
      <c r="P7" s="47"/>
    </row>
    <row r="8" spans="1:16" s="16" customFormat="1" ht="12">
      <c r="A8" s="333" t="s">
        <v>6</v>
      </c>
      <c r="B8" s="333" t="s">
        <v>7</v>
      </c>
      <c r="C8" s="333" t="s">
        <v>8</v>
      </c>
      <c r="D8" s="333" t="s">
        <v>15</v>
      </c>
      <c r="E8" s="333" t="s">
        <v>23</v>
      </c>
      <c r="F8" s="330" t="s">
        <v>21</v>
      </c>
      <c r="G8" s="331"/>
      <c r="H8" s="331"/>
      <c r="I8" s="331"/>
      <c r="J8" s="331"/>
      <c r="K8" s="332"/>
      <c r="L8" s="330" t="s">
        <v>22</v>
      </c>
      <c r="M8" s="331"/>
      <c r="N8" s="331"/>
      <c r="O8" s="331"/>
      <c r="P8" s="332"/>
    </row>
    <row r="9" spans="1:16" s="17" customFormat="1" ht="96" customHeight="1">
      <c r="A9" s="334"/>
      <c r="B9" s="334"/>
      <c r="C9" s="334"/>
      <c r="D9" s="334"/>
      <c r="E9" s="334"/>
      <c r="F9" s="66" t="s">
        <v>24</v>
      </c>
      <c r="G9" s="66" t="s">
        <v>75</v>
      </c>
      <c r="H9" s="66" t="s">
        <v>25</v>
      </c>
      <c r="I9" s="66" t="s">
        <v>70</v>
      </c>
      <c r="J9" s="66" t="s">
        <v>26</v>
      </c>
      <c r="K9" s="66" t="s">
        <v>27</v>
      </c>
      <c r="L9" s="66" t="s">
        <v>28</v>
      </c>
      <c r="M9" s="66" t="s">
        <v>25</v>
      </c>
      <c r="N9" s="66" t="s">
        <v>71</v>
      </c>
      <c r="O9" s="66" t="s">
        <v>26</v>
      </c>
      <c r="P9" s="66" t="s">
        <v>29</v>
      </c>
    </row>
    <row r="10" spans="1:16" ht="19.5" customHeight="1">
      <c r="A10" s="103">
        <v>1</v>
      </c>
      <c r="B10" s="62" t="s">
        <v>31</v>
      </c>
      <c r="C10" s="63" t="s">
        <v>82</v>
      </c>
      <c r="D10" s="59" t="s">
        <v>17</v>
      </c>
      <c r="E10" s="128">
        <v>114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6" s="37" customFormat="1" ht="19.5" customHeight="1">
      <c r="A11" s="104">
        <v>2</v>
      </c>
      <c r="B11" s="62" t="s">
        <v>31</v>
      </c>
      <c r="C11" s="63" t="s">
        <v>111</v>
      </c>
      <c r="D11" s="134" t="s">
        <v>17</v>
      </c>
      <c r="E11" s="135">
        <v>20</v>
      </c>
      <c r="F11" s="136"/>
      <c r="G11" s="60"/>
      <c r="H11" s="60"/>
      <c r="I11" s="136"/>
      <c r="J11" s="136"/>
      <c r="K11" s="60"/>
      <c r="L11" s="60"/>
      <c r="M11" s="60"/>
      <c r="N11" s="60"/>
      <c r="O11" s="60"/>
      <c r="P11" s="60"/>
    </row>
    <row r="12" spans="1:16" ht="25.5">
      <c r="A12" s="104">
        <v>3</v>
      </c>
      <c r="B12" s="62" t="s">
        <v>31</v>
      </c>
      <c r="C12" s="63" t="s">
        <v>83</v>
      </c>
      <c r="D12" s="59" t="s">
        <v>76</v>
      </c>
      <c r="E12" s="128">
        <v>60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>
      <c r="A13" s="104">
        <f t="shared" ref="A13" si="0">A12+1</f>
        <v>4</v>
      </c>
      <c r="B13" s="62" t="s">
        <v>31</v>
      </c>
      <c r="C13" s="58" t="s">
        <v>84</v>
      </c>
      <c r="D13" s="59" t="s">
        <v>34</v>
      </c>
      <c r="E13" s="67">
        <v>4.4000000000000004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s="37" customFormat="1" ht="25.5">
      <c r="A14" s="104">
        <f t="shared" ref="A14:A16" si="1">A13+1</f>
        <v>5</v>
      </c>
      <c r="B14" s="127" t="s">
        <v>31</v>
      </c>
      <c r="C14" s="125" t="s">
        <v>101</v>
      </c>
      <c r="D14" s="126" t="s">
        <v>17</v>
      </c>
      <c r="E14" s="129">
        <v>16</v>
      </c>
      <c r="F14" s="83"/>
      <c r="G14" s="83"/>
      <c r="H14" s="83"/>
      <c r="I14" s="83"/>
      <c r="J14" s="60"/>
      <c r="K14" s="60"/>
      <c r="L14" s="60"/>
      <c r="M14" s="60"/>
      <c r="N14" s="60"/>
      <c r="O14" s="60"/>
      <c r="P14" s="60"/>
    </row>
    <row r="15" spans="1:16" s="37" customFormat="1" ht="38.25">
      <c r="A15" s="104">
        <f t="shared" si="1"/>
        <v>6</v>
      </c>
      <c r="B15" s="127" t="s">
        <v>31</v>
      </c>
      <c r="C15" s="98" t="s">
        <v>100</v>
      </c>
      <c r="D15" s="126" t="s">
        <v>17</v>
      </c>
      <c r="E15" s="129">
        <v>57</v>
      </c>
      <c r="F15" s="83"/>
      <c r="G15" s="83"/>
      <c r="H15" s="83"/>
      <c r="I15" s="83"/>
      <c r="J15" s="60"/>
      <c r="K15" s="60"/>
      <c r="L15" s="60"/>
      <c r="M15" s="60"/>
      <c r="N15" s="60"/>
      <c r="O15" s="60"/>
      <c r="P15" s="60"/>
    </row>
    <row r="16" spans="1:16" ht="22.5" customHeight="1" thickBot="1">
      <c r="A16" s="104">
        <f t="shared" si="1"/>
        <v>7</v>
      </c>
      <c r="B16" s="62" t="s">
        <v>31</v>
      </c>
      <c r="C16" s="58" t="s">
        <v>32</v>
      </c>
      <c r="D16" s="59" t="s">
        <v>34</v>
      </c>
      <c r="E16" s="68">
        <v>40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ht="15.75" thickBot="1">
      <c r="A17" s="101"/>
      <c r="B17" s="101"/>
      <c r="C17" s="102"/>
      <c r="D17" s="105" t="s">
        <v>81</v>
      </c>
      <c r="E17" s="106"/>
      <c r="F17" s="107"/>
      <c r="G17" s="107"/>
      <c r="H17" s="107"/>
      <c r="I17" s="108"/>
      <c r="J17" s="108"/>
      <c r="K17" s="108"/>
      <c r="L17" s="108">
        <f>SUM(L10:L16)</f>
        <v>0</v>
      </c>
      <c r="M17" s="108">
        <f>SUM(M10:M16)</f>
        <v>0</v>
      </c>
      <c r="N17" s="108">
        <f>SUM(N10:N16)</f>
        <v>0</v>
      </c>
      <c r="O17" s="108">
        <f>SUM(O10:O16)</f>
        <v>0</v>
      </c>
      <c r="P17" s="109">
        <f>SUM(M17:O17)</f>
        <v>0</v>
      </c>
    </row>
    <row r="20" spans="1:16">
      <c r="B20" s="44"/>
      <c r="C20" s="45"/>
      <c r="D20" s="96"/>
      <c r="E20" s="94"/>
      <c r="F20" s="94"/>
      <c r="G20" s="94"/>
      <c r="K20" s="44"/>
      <c r="L20" s="45"/>
      <c r="M20" s="96"/>
      <c r="N20" s="96"/>
      <c r="O20" s="94"/>
      <c r="P20" s="94"/>
    </row>
    <row r="21" spans="1:16">
      <c r="B21" s="44"/>
      <c r="C21" s="45"/>
      <c r="D21" s="37"/>
    </row>
    <row r="22" spans="1:16">
      <c r="B22" s="44"/>
      <c r="C22" s="45"/>
      <c r="D22" s="37"/>
    </row>
    <row r="29" spans="1:16">
      <c r="C29" s="59"/>
      <c r="D29" s="128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6">
      <c r="C30" s="134"/>
      <c r="D30" s="135"/>
      <c r="E30" s="136"/>
      <c r="F30" s="60"/>
      <c r="G30" s="60"/>
      <c r="H30" s="136"/>
      <c r="I30" s="136"/>
      <c r="J30" s="60"/>
      <c r="K30" s="60"/>
      <c r="L30" s="60"/>
      <c r="M30" s="60"/>
      <c r="N30" s="60"/>
      <c r="O30" s="60"/>
    </row>
    <row r="31" spans="1:16">
      <c r="C31" s="59"/>
      <c r="D31" s="128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16">
      <c r="C32" s="59"/>
      <c r="D32" s="6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3:15">
      <c r="C33" s="126"/>
      <c r="D33" s="129"/>
      <c r="E33" s="83"/>
      <c r="F33" s="83"/>
      <c r="G33" s="83"/>
      <c r="H33" s="83"/>
      <c r="I33" s="60"/>
      <c r="J33" s="60"/>
      <c r="K33" s="60"/>
      <c r="L33" s="60"/>
      <c r="M33" s="60"/>
      <c r="N33" s="60"/>
      <c r="O33" s="60"/>
    </row>
    <row r="34" spans="3:15">
      <c r="C34" s="126"/>
      <c r="D34" s="129"/>
      <c r="E34" s="83"/>
      <c r="F34" s="83"/>
      <c r="G34" s="83"/>
      <c r="H34" s="83"/>
      <c r="I34" s="60"/>
      <c r="J34" s="60"/>
      <c r="K34" s="60"/>
      <c r="L34" s="60"/>
      <c r="M34" s="60"/>
      <c r="N34" s="60"/>
      <c r="O34" s="60"/>
    </row>
    <row r="35" spans="3:15">
      <c r="C35" s="59"/>
      <c r="D35" s="68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</sheetData>
  <mergeCells count="7">
    <mergeCell ref="F8:K8"/>
    <mergeCell ref="L8:P8"/>
    <mergeCell ref="E8:E9"/>
    <mergeCell ref="A8:A9"/>
    <mergeCell ref="B8:B9"/>
    <mergeCell ref="C8:C9"/>
    <mergeCell ref="D8:D9"/>
  </mergeCells>
  <conditionalFormatting sqref="C10:C16">
    <cfRule type="expression" dxfId="4" priority="401" stopIfTrue="1">
      <formula>#REF!="tx"</formula>
    </cfRule>
  </conditionalFormatting>
  <printOptions horizontalCentered="1"/>
  <pageMargins left="0.39370078740157483" right="0.39370078740157483" top="0.35433070866141736" bottom="0.27559055118110237" header="0.31496062992125984" footer="0.31496062992125984"/>
  <pageSetup paperSize="9" scale="96" fitToHeight="100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  <pageSetUpPr fitToPage="1"/>
  </sheetPr>
  <dimension ref="A1:R50"/>
  <sheetViews>
    <sheetView showZeros="0" defaultGridColor="0" topLeftCell="A7" colorId="23" zoomScale="85" zoomScaleNormal="85" zoomScaleSheetLayoutView="100" workbookViewId="0">
      <pane xSplit="24780" topLeftCell="BO1"/>
      <selection activeCell="B30" sqref="B30"/>
      <selection pane="topRight" activeCell="U33" sqref="U33"/>
    </sheetView>
  </sheetViews>
  <sheetFormatPr defaultRowHeight="15"/>
  <cols>
    <col min="1" max="1" width="6.28515625" style="15" customWidth="1"/>
    <col min="2" max="2" width="10.85546875" style="15" customWidth="1"/>
    <col min="3" max="3" width="42.85546875" style="29" customWidth="1"/>
    <col min="4" max="4" width="5.28515625" style="15" customWidth="1"/>
    <col min="5" max="5" width="7.85546875" style="15" bestFit="1" customWidth="1"/>
    <col min="6" max="6" width="7.85546875" style="15" customWidth="1"/>
    <col min="7" max="7" width="7.7109375" style="15" customWidth="1"/>
    <col min="8" max="8" width="8.140625" style="15" customWidth="1"/>
    <col min="9" max="9" width="10" style="15" customWidth="1"/>
    <col min="10" max="10" width="7.7109375" style="15" customWidth="1"/>
    <col min="11" max="11" width="8.5703125" style="15" customWidth="1"/>
    <col min="12" max="12" width="9.28515625" style="15" customWidth="1"/>
    <col min="13" max="13" width="9.85546875" style="15" customWidth="1"/>
    <col min="14" max="14" width="10.42578125" style="15" customWidth="1"/>
    <col min="15" max="15" width="9.7109375" style="15" customWidth="1"/>
    <col min="16" max="16" width="11.28515625" style="15" customWidth="1"/>
    <col min="17" max="16384" width="9.140625" style="15"/>
  </cols>
  <sheetData>
    <row r="1" spans="1:18" ht="25.5">
      <c r="A1" s="183"/>
      <c r="B1" s="183"/>
      <c r="C1" s="184" t="s">
        <v>85</v>
      </c>
      <c r="D1" s="195"/>
      <c r="E1" s="195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8">
      <c r="A2" s="49" t="s">
        <v>155</v>
      </c>
      <c r="B2" s="50"/>
      <c r="C2" s="51"/>
      <c r="D2" s="50"/>
      <c r="E2" s="50"/>
      <c r="F2" s="50"/>
      <c r="G2" s="50"/>
      <c r="H2" s="19"/>
      <c r="I2" s="37"/>
      <c r="J2" s="19"/>
      <c r="K2" s="36"/>
      <c r="L2" s="19"/>
      <c r="M2" s="19"/>
      <c r="N2" s="19"/>
      <c r="O2" s="19"/>
      <c r="P2" s="19"/>
    </row>
    <row r="3" spans="1:18">
      <c r="A3" s="49" t="s">
        <v>74</v>
      </c>
      <c r="B3" s="52"/>
      <c r="C3" s="53"/>
      <c r="D3" s="52"/>
      <c r="E3" s="52"/>
      <c r="F3" s="52"/>
      <c r="G3" s="52"/>
      <c r="H3" s="19"/>
      <c r="I3" s="37"/>
      <c r="J3" s="19"/>
      <c r="K3" s="36"/>
      <c r="L3" s="19"/>
      <c r="M3" s="19"/>
      <c r="N3" s="19"/>
      <c r="O3" s="19"/>
      <c r="P3" s="19"/>
    </row>
    <row r="4" spans="1:18">
      <c r="A4" s="48" t="s">
        <v>73</v>
      </c>
      <c r="B4" s="54"/>
      <c r="C4" s="55"/>
      <c r="D4" s="22"/>
      <c r="E4" s="22"/>
      <c r="F4" s="22"/>
      <c r="G4" s="22"/>
      <c r="H4" s="22"/>
      <c r="I4" s="37"/>
      <c r="J4" s="22"/>
      <c r="K4" s="22"/>
      <c r="L4" s="22"/>
      <c r="M4" s="22"/>
      <c r="N4" s="22"/>
      <c r="O4" s="22"/>
      <c r="P4" s="22"/>
    </row>
    <row r="5" spans="1:18">
      <c r="A5" s="21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4"/>
    </row>
    <row r="6" spans="1:18">
      <c r="A6" s="49" t="s">
        <v>99</v>
      </c>
      <c r="B6" s="52"/>
      <c r="C6" s="53"/>
      <c r="D6" s="52"/>
      <c r="E6" s="52"/>
      <c r="F6" s="52"/>
      <c r="G6" s="52"/>
      <c r="H6" s="19"/>
      <c r="I6" s="19"/>
      <c r="J6" s="19"/>
      <c r="K6" s="19"/>
      <c r="L6" s="19"/>
      <c r="M6" s="19"/>
      <c r="N6" s="19"/>
      <c r="O6" s="24" t="s">
        <v>20</v>
      </c>
      <c r="P6" s="69">
        <f>P26</f>
        <v>0</v>
      </c>
    </row>
    <row r="7" spans="1:18" s="37" customFormat="1">
      <c r="A7" s="49"/>
      <c r="B7" s="52"/>
      <c r="C7" s="53"/>
      <c r="D7" s="52"/>
      <c r="E7" s="52"/>
      <c r="F7" s="52"/>
      <c r="G7" s="52"/>
      <c r="H7" s="19"/>
      <c r="I7" s="19"/>
      <c r="J7" s="19"/>
      <c r="K7" s="19"/>
      <c r="L7" s="19"/>
      <c r="M7" s="19"/>
      <c r="N7" s="19"/>
      <c r="O7" s="24"/>
      <c r="P7" s="47"/>
    </row>
    <row r="8" spans="1:18" s="16" customFormat="1" ht="12">
      <c r="A8" s="335" t="s">
        <v>6</v>
      </c>
      <c r="B8" s="335" t="s">
        <v>7</v>
      </c>
      <c r="C8" s="335" t="s">
        <v>8</v>
      </c>
      <c r="D8" s="333" t="s">
        <v>15</v>
      </c>
      <c r="E8" s="333" t="s">
        <v>23</v>
      </c>
      <c r="F8" s="330" t="s">
        <v>21</v>
      </c>
      <c r="G8" s="331"/>
      <c r="H8" s="331"/>
      <c r="I8" s="331"/>
      <c r="J8" s="331"/>
      <c r="K8" s="332"/>
      <c r="L8" s="330" t="s">
        <v>22</v>
      </c>
      <c r="M8" s="331"/>
      <c r="N8" s="331"/>
      <c r="O8" s="331"/>
      <c r="P8" s="332"/>
    </row>
    <row r="9" spans="1:18" s="17" customFormat="1" ht="102" customHeight="1">
      <c r="A9" s="336"/>
      <c r="B9" s="336"/>
      <c r="C9" s="338"/>
      <c r="D9" s="337"/>
      <c r="E9" s="337"/>
      <c r="F9" s="82" t="s">
        <v>24</v>
      </c>
      <c r="G9" s="120" t="s">
        <v>88</v>
      </c>
      <c r="H9" s="82" t="s">
        <v>25</v>
      </c>
      <c r="I9" s="120" t="s">
        <v>89</v>
      </c>
      <c r="J9" s="82" t="s">
        <v>26</v>
      </c>
      <c r="K9" s="82" t="s">
        <v>27</v>
      </c>
      <c r="L9" s="82" t="s">
        <v>28</v>
      </c>
      <c r="M9" s="82" t="s">
        <v>25</v>
      </c>
      <c r="N9" s="82" t="s">
        <v>71</v>
      </c>
      <c r="O9" s="82" t="s">
        <v>26</v>
      </c>
      <c r="P9" s="82" t="s">
        <v>29</v>
      </c>
    </row>
    <row r="10" spans="1:18" ht="25.5" hidden="1">
      <c r="A10" s="61" t="s">
        <v>9</v>
      </c>
      <c r="B10" s="110"/>
      <c r="C10" s="121" t="s">
        <v>36</v>
      </c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89"/>
      <c r="R10" s="89"/>
    </row>
    <row r="11" spans="1:18" hidden="1">
      <c r="A11" s="61">
        <v>11</v>
      </c>
      <c r="B11" s="110" t="s">
        <v>35</v>
      </c>
      <c r="C11" s="113" t="s">
        <v>66</v>
      </c>
      <c r="D11" s="111" t="s">
        <v>34</v>
      </c>
      <c r="E11" s="112">
        <v>4</v>
      </c>
      <c r="F11" s="112">
        <v>1.06</v>
      </c>
      <c r="G11" s="112">
        <v>8</v>
      </c>
      <c r="H11" s="112">
        <v>8.48</v>
      </c>
      <c r="I11" s="112">
        <v>21.15</v>
      </c>
      <c r="J11" s="112">
        <v>8.34</v>
      </c>
      <c r="K11" s="112">
        <f t="shared" ref="K11:K14" si="0">H11+I11+J11</f>
        <v>37.97</v>
      </c>
      <c r="L11" s="112">
        <f t="shared" ref="L11:L14" si="1">ROUND(E11*F11,2)</f>
        <v>4.24</v>
      </c>
      <c r="M11" s="112">
        <f t="shared" ref="M11:M14" si="2">ROUND(E11*H11,2)</f>
        <v>33.92</v>
      </c>
      <c r="N11" s="112">
        <f t="shared" ref="N11:N14" si="3">ROUND(E11*I11,2)</f>
        <v>84.6</v>
      </c>
      <c r="O11" s="112">
        <f t="shared" ref="O11:O14" si="4">ROUND(E11*J11,2)</f>
        <v>33.36</v>
      </c>
      <c r="P11" s="112">
        <f t="shared" ref="P11:P26" si="5">M11+N11+O11</f>
        <v>151.88</v>
      </c>
      <c r="Q11" s="89"/>
      <c r="R11" s="89"/>
    </row>
    <row r="12" spans="1:18" ht="25.5" hidden="1">
      <c r="A12" s="61">
        <v>12</v>
      </c>
      <c r="B12" s="110" t="s">
        <v>35</v>
      </c>
      <c r="C12" s="114" t="s">
        <v>37</v>
      </c>
      <c r="D12" s="111" t="s">
        <v>34</v>
      </c>
      <c r="E12" s="112">
        <v>2</v>
      </c>
      <c r="F12" s="112">
        <v>4.0199999999999996</v>
      </c>
      <c r="G12" s="112">
        <v>8</v>
      </c>
      <c r="H12" s="112">
        <v>32.159999999999997</v>
      </c>
      <c r="I12" s="112">
        <v>77.69</v>
      </c>
      <c r="J12" s="112">
        <v>20.73</v>
      </c>
      <c r="K12" s="112">
        <f t="shared" si="0"/>
        <v>130.57999999999998</v>
      </c>
      <c r="L12" s="112">
        <f t="shared" si="1"/>
        <v>8.0399999999999991</v>
      </c>
      <c r="M12" s="112">
        <f t="shared" si="2"/>
        <v>64.319999999999993</v>
      </c>
      <c r="N12" s="112">
        <f t="shared" si="3"/>
        <v>155.38</v>
      </c>
      <c r="O12" s="112">
        <f t="shared" si="4"/>
        <v>41.46</v>
      </c>
      <c r="P12" s="112">
        <f t="shared" si="5"/>
        <v>261.15999999999997</v>
      </c>
      <c r="Q12" s="89"/>
      <c r="R12" s="89"/>
    </row>
    <row r="13" spans="1:18" ht="25.5" hidden="1">
      <c r="A13" s="61">
        <v>13</v>
      </c>
      <c r="B13" s="110" t="s">
        <v>35</v>
      </c>
      <c r="C13" s="114" t="s">
        <v>38</v>
      </c>
      <c r="D13" s="111" t="s">
        <v>42</v>
      </c>
      <c r="E13" s="112">
        <v>6.37</v>
      </c>
      <c r="F13" s="112">
        <v>36.78</v>
      </c>
      <c r="G13" s="112">
        <v>8</v>
      </c>
      <c r="H13" s="112">
        <v>294.24</v>
      </c>
      <c r="I13" s="112">
        <v>734.03</v>
      </c>
      <c r="J13" s="112">
        <v>31.1</v>
      </c>
      <c r="K13" s="112">
        <f t="shared" si="0"/>
        <v>1059.3699999999999</v>
      </c>
      <c r="L13" s="112">
        <f t="shared" si="1"/>
        <v>234.29</v>
      </c>
      <c r="M13" s="112">
        <f t="shared" si="2"/>
        <v>1874.31</v>
      </c>
      <c r="N13" s="112">
        <f t="shared" si="3"/>
        <v>4675.7700000000004</v>
      </c>
      <c r="O13" s="112">
        <f t="shared" si="4"/>
        <v>198.11</v>
      </c>
      <c r="P13" s="112">
        <f t="shared" si="5"/>
        <v>6748.19</v>
      </c>
      <c r="Q13" s="89"/>
      <c r="R13" s="89"/>
    </row>
    <row r="14" spans="1:18" ht="25.5" hidden="1">
      <c r="A14" s="61">
        <v>14</v>
      </c>
      <c r="B14" s="110" t="s">
        <v>35</v>
      </c>
      <c r="C14" s="114" t="s">
        <v>39</v>
      </c>
      <c r="D14" s="111" t="s">
        <v>34</v>
      </c>
      <c r="E14" s="112">
        <v>76</v>
      </c>
      <c r="F14" s="112">
        <v>8.7100000000000009</v>
      </c>
      <c r="G14" s="112">
        <v>8</v>
      </c>
      <c r="H14" s="112">
        <v>69.680000000000007</v>
      </c>
      <c r="I14" s="112">
        <v>106.08</v>
      </c>
      <c r="J14" s="112">
        <v>73.84</v>
      </c>
      <c r="K14" s="112">
        <f t="shared" si="0"/>
        <v>249.6</v>
      </c>
      <c r="L14" s="112">
        <f t="shared" si="1"/>
        <v>661.96</v>
      </c>
      <c r="M14" s="112">
        <f t="shared" si="2"/>
        <v>5295.68</v>
      </c>
      <c r="N14" s="112">
        <f t="shared" si="3"/>
        <v>8062.08</v>
      </c>
      <c r="O14" s="112">
        <f t="shared" si="4"/>
        <v>5611.84</v>
      </c>
      <c r="P14" s="112">
        <f t="shared" si="5"/>
        <v>18969.599999999999</v>
      </c>
      <c r="Q14" s="89"/>
      <c r="R14" s="89"/>
    </row>
    <row r="15" spans="1:18" hidden="1">
      <c r="A15" s="61" t="s">
        <v>9</v>
      </c>
      <c r="B15" s="110"/>
      <c r="C15" s="114"/>
      <c r="D15" s="11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89"/>
      <c r="R15" s="89"/>
    </row>
    <row r="16" spans="1:18">
      <c r="A16" s="61" t="s">
        <v>9</v>
      </c>
      <c r="B16" s="110"/>
      <c r="C16" s="114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89"/>
      <c r="R16" s="89"/>
    </row>
    <row r="17" spans="1:18" ht="22.5" customHeight="1">
      <c r="A17" s="61">
        <v>0</v>
      </c>
      <c r="B17" s="110"/>
      <c r="C17" s="115" t="s">
        <v>86</v>
      </c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89"/>
      <c r="R17" s="89"/>
    </row>
    <row r="18" spans="1:18" s="37" customFormat="1">
      <c r="A18" s="228">
        <f>A17+1</f>
        <v>1</v>
      </c>
      <c r="B18" s="110" t="s">
        <v>35</v>
      </c>
      <c r="C18" s="116" t="s">
        <v>87</v>
      </c>
      <c r="D18" s="302" t="s">
        <v>34</v>
      </c>
      <c r="E18" s="303">
        <v>1</v>
      </c>
      <c r="F18" s="304"/>
      <c r="G18" s="304"/>
      <c r="H18" s="305"/>
      <c r="I18" s="304"/>
      <c r="J18" s="304"/>
      <c r="K18" s="304"/>
      <c r="L18" s="304"/>
      <c r="M18" s="304"/>
      <c r="N18" s="304"/>
      <c r="O18" s="304"/>
      <c r="P18" s="304"/>
      <c r="Q18" s="89"/>
      <c r="R18" s="89"/>
    </row>
    <row r="19" spans="1:18" s="37" customFormat="1" ht="38.25">
      <c r="A19" s="228">
        <f>A18+1</f>
        <v>2</v>
      </c>
      <c r="B19" s="110" t="s">
        <v>40</v>
      </c>
      <c r="C19" s="113" t="s">
        <v>91</v>
      </c>
      <c r="D19" s="302" t="s">
        <v>42</v>
      </c>
      <c r="E19" s="303">
        <v>0.99</v>
      </c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89"/>
      <c r="R19" s="89"/>
    </row>
    <row r="20" spans="1:18" s="37" customFormat="1" ht="25.5">
      <c r="A20" s="229">
        <f>A19+1</f>
        <v>3</v>
      </c>
      <c r="B20" s="150" t="s">
        <v>40</v>
      </c>
      <c r="C20" s="230" t="s">
        <v>90</v>
      </c>
      <c r="D20" s="302" t="s">
        <v>17</v>
      </c>
      <c r="E20" s="306">
        <v>65.099999999999994</v>
      </c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89"/>
      <c r="R20" s="89"/>
    </row>
    <row r="21" spans="1:18" s="37" customFormat="1">
      <c r="A21" s="229">
        <f>A20+1</f>
        <v>4</v>
      </c>
      <c r="B21" s="231" t="s">
        <v>40</v>
      </c>
      <c r="C21" s="232" t="s">
        <v>67</v>
      </c>
      <c r="D21" s="307" t="s">
        <v>17</v>
      </c>
      <c r="E21" s="306">
        <v>65.099999999999994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89"/>
      <c r="R21" s="89"/>
    </row>
    <row r="22" spans="1:18" s="37" customFormat="1" ht="25.5">
      <c r="A22" s="228">
        <f t="shared" ref="A22:A25" si="6">A21+1</f>
        <v>5</v>
      </c>
      <c r="B22" s="117" t="s">
        <v>31</v>
      </c>
      <c r="C22" s="124" t="s">
        <v>92</v>
      </c>
      <c r="D22" s="302" t="s">
        <v>69</v>
      </c>
      <c r="E22" s="308">
        <v>39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89"/>
      <c r="R22" s="89"/>
    </row>
    <row r="23" spans="1:18" s="37" customFormat="1" ht="25.5">
      <c r="A23" s="228">
        <f t="shared" si="6"/>
        <v>6</v>
      </c>
      <c r="B23" s="117" t="s">
        <v>31</v>
      </c>
      <c r="C23" s="124" t="s">
        <v>93</v>
      </c>
      <c r="D23" s="302" t="s">
        <v>69</v>
      </c>
      <c r="E23" s="308">
        <v>49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89"/>
      <c r="R23" s="89"/>
    </row>
    <row r="24" spans="1:18" ht="27.75" customHeight="1">
      <c r="A24" s="228">
        <f t="shared" si="6"/>
        <v>7</v>
      </c>
      <c r="B24" s="110" t="s">
        <v>35</v>
      </c>
      <c r="C24" s="114" t="s">
        <v>94</v>
      </c>
      <c r="D24" s="302" t="s">
        <v>42</v>
      </c>
      <c r="E24" s="304">
        <v>0.95</v>
      </c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89"/>
      <c r="R24" s="89"/>
    </row>
    <row r="25" spans="1:18" ht="27" customHeight="1" thickBot="1">
      <c r="A25" s="228">
        <f t="shared" si="6"/>
        <v>8</v>
      </c>
      <c r="B25" s="110" t="s">
        <v>35</v>
      </c>
      <c r="C25" s="114" t="s">
        <v>95</v>
      </c>
      <c r="D25" s="309" t="s">
        <v>34</v>
      </c>
      <c r="E25" s="310">
        <v>8</v>
      </c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89"/>
      <c r="R25" s="89"/>
    </row>
    <row r="26" spans="1:18" ht="15.75" thickBot="1">
      <c r="A26" s="101"/>
      <c r="B26" s="101"/>
      <c r="C26" s="102"/>
      <c r="D26" s="105" t="s">
        <v>81</v>
      </c>
      <c r="E26" s="106"/>
      <c r="F26" s="107"/>
      <c r="G26" s="107"/>
      <c r="H26" s="107"/>
      <c r="I26" s="108"/>
      <c r="J26" s="108"/>
      <c r="K26" s="108"/>
      <c r="L26" s="138">
        <f>SUM(L18:L25)</f>
        <v>0</v>
      </c>
      <c r="M26" s="138">
        <f>SUM(M18:M25)</f>
        <v>0</v>
      </c>
      <c r="N26" s="138">
        <f>SUM(N18:N25)</f>
        <v>0</v>
      </c>
      <c r="O26" s="138">
        <f>SUM(O18:O25)</f>
        <v>0</v>
      </c>
      <c r="P26" s="139">
        <f t="shared" si="5"/>
        <v>0</v>
      </c>
      <c r="Q26" s="89"/>
      <c r="R26" s="89"/>
    </row>
    <row r="27" spans="1:18">
      <c r="A27" s="37"/>
      <c r="B27" s="37"/>
      <c r="D27" s="37"/>
      <c r="E27" s="37"/>
      <c r="F27" s="37"/>
      <c r="G27" s="37"/>
      <c r="H27" s="37"/>
      <c r="I27" s="37"/>
      <c r="J27" s="37"/>
      <c r="K27" s="37"/>
      <c r="L27" s="89"/>
      <c r="M27" s="89"/>
      <c r="N27" s="89"/>
      <c r="O27" s="89"/>
      <c r="P27" s="89"/>
      <c r="Q27" s="89"/>
      <c r="R27" s="89"/>
    </row>
    <row r="28" spans="1:18">
      <c r="A28" s="37"/>
      <c r="B28" s="37"/>
      <c r="D28" s="37"/>
      <c r="E28" s="37"/>
      <c r="F28" s="37"/>
      <c r="G28" s="37"/>
      <c r="H28" s="37"/>
      <c r="I28" s="37"/>
      <c r="J28" s="37"/>
      <c r="K28" s="37"/>
      <c r="L28" s="89"/>
      <c r="M28" s="89"/>
      <c r="N28" s="89"/>
      <c r="O28" s="89"/>
      <c r="P28" s="89"/>
      <c r="Q28" s="89"/>
      <c r="R28" s="89"/>
    </row>
    <row r="29" spans="1:18" s="37" customFormat="1">
      <c r="C29" s="29"/>
      <c r="L29" s="89"/>
      <c r="M29" s="89"/>
      <c r="N29" s="89"/>
      <c r="O29" s="89"/>
      <c r="P29" s="89"/>
      <c r="Q29" s="89"/>
      <c r="R29" s="89"/>
    </row>
    <row r="30" spans="1:18">
      <c r="A30" s="37"/>
      <c r="B30" s="44"/>
      <c r="C30" s="45"/>
      <c r="D30" s="96"/>
      <c r="E30" s="94"/>
      <c r="F30" s="94"/>
      <c r="G30" s="94"/>
      <c r="H30" s="37"/>
      <c r="I30" s="37"/>
      <c r="J30" s="44"/>
      <c r="K30" s="45"/>
      <c r="M30" s="96"/>
      <c r="N30" s="94"/>
      <c r="O30" s="94"/>
      <c r="P30" s="89"/>
      <c r="Q30" s="89"/>
      <c r="R30" s="89"/>
    </row>
    <row r="31" spans="1:18">
      <c r="A31" s="37"/>
      <c r="B31" s="44"/>
      <c r="C31" s="45"/>
      <c r="D31" s="37"/>
      <c r="E31" s="37"/>
      <c r="F31" s="37"/>
      <c r="G31" s="37"/>
      <c r="H31" s="37"/>
      <c r="I31" s="37"/>
      <c r="J31" s="37"/>
      <c r="K31" s="37"/>
      <c r="L31" s="89"/>
      <c r="M31" s="89"/>
      <c r="N31" s="89"/>
      <c r="O31" s="89"/>
      <c r="P31" s="89"/>
      <c r="Q31" s="89"/>
      <c r="R31" s="89"/>
    </row>
    <row r="32" spans="1:18">
      <c r="A32" s="37"/>
      <c r="B32" s="44"/>
      <c r="C32" s="45"/>
      <c r="D32" s="37"/>
      <c r="E32" s="37"/>
      <c r="F32" s="37"/>
      <c r="G32" s="37"/>
      <c r="H32" s="37"/>
      <c r="I32" s="37"/>
      <c r="J32" s="37"/>
      <c r="K32" s="37"/>
      <c r="L32" s="89"/>
      <c r="M32" s="89"/>
      <c r="N32" s="89"/>
      <c r="O32" s="89"/>
      <c r="P32" s="89"/>
      <c r="Q32" s="89"/>
      <c r="R32" s="89"/>
    </row>
    <row r="33" spans="1:18">
      <c r="A33" s="37"/>
      <c r="H33" s="37"/>
      <c r="I33" s="37"/>
      <c r="J33" s="37"/>
      <c r="K33" s="37"/>
      <c r="L33" s="89"/>
      <c r="M33" s="89"/>
      <c r="N33" s="89"/>
      <c r="O33" s="89"/>
      <c r="P33" s="89"/>
      <c r="Q33" s="89"/>
      <c r="R33" s="89"/>
    </row>
    <row r="34" spans="1:18">
      <c r="A34" s="89"/>
      <c r="B34" s="89"/>
      <c r="C34" s="11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8">
      <c r="A35" s="89"/>
      <c r="B35" s="89"/>
      <c r="C35" s="11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>
      <c r="A36" s="89"/>
      <c r="B36" s="89"/>
      <c r="C36" s="11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8">
      <c r="A37" s="89"/>
      <c r="B37" s="89"/>
      <c r="C37" s="11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>
      <c r="A38" s="89"/>
      <c r="B38" s="89"/>
      <c r="C38" s="11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>
      <c r="A39" s="89"/>
      <c r="B39" s="89"/>
      <c r="C39" s="11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1:18">
      <c r="A40" s="89"/>
      <c r="B40" s="89"/>
      <c r="C40" s="11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8">
      <c r="A41" s="89"/>
      <c r="B41" s="89"/>
      <c r="C41" s="11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8">
      <c r="A42" s="89"/>
      <c r="B42" s="89"/>
      <c r="C42" s="11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119"/>
      <c r="Q42" s="89"/>
      <c r="R42" s="89"/>
    </row>
    <row r="43" spans="1:18">
      <c r="A43" s="89"/>
      <c r="B43" s="89"/>
      <c r="C43" s="11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119"/>
      <c r="Q43" s="89"/>
      <c r="R43" s="89"/>
    </row>
    <row r="44" spans="1:18">
      <c r="A44" s="89"/>
      <c r="B44" s="89"/>
      <c r="C44" s="11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8">
      <c r="A45" s="89"/>
      <c r="B45" s="89"/>
      <c r="C45" s="11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119"/>
      <c r="Q45" s="89"/>
      <c r="R45" s="89"/>
    </row>
    <row r="46" spans="1:18">
      <c r="A46" s="89"/>
      <c r="B46" s="89"/>
      <c r="C46" s="11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119"/>
      <c r="Q46" s="89"/>
      <c r="R46" s="89"/>
    </row>
    <row r="47" spans="1:18">
      <c r="A47" s="89"/>
      <c r="B47" s="89"/>
      <c r="C47" s="11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8">
      <c r="A48" s="89"/>
      <c r="B48" s="89"/>
      <c r="C48" s="11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1:18">
      <c r="A49" s="89"/>
      <c r="B49" s="89"/>
      <c r="C49" s="11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1:18">
      <c r="A50" s="89"/>
      <c r="B50" s="89"/>
      <c r="C50" s="11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</sheetData>
  <mergeCells count="7">
    <mergeCell ref="E8:E9"/>
    <mergeCell ref="F8:K8"/>
    <mergeCell ref="L8:P8"/>
    <mergeCell ref="A8:A9"/>
    <mergeCell ref="B8:B9"/>
    <mergeCell ref="C8:C9"/>
    <mergeCell ref="D8:D9"/>
  </mergeCells>
  <printOptions horizontalCentered="1"/>
  <pageMargins left="0.39370078740157483" right="0.39370078740157483" top="0.35433070866141736" bottom="0.27559055118110237" header="0.31496062992125984" footer="0.31496062992125984"/>
  <pageSetup paperSize="9" scale="89" fitToHeight="100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P29"/>
  <sheetViews>
    <sheetView showZeros="0" defaultGridColor="0" topLeftCell="A7" colorId="23" zoomScale="85" zoomScaleNormal="85" zoomScaleSheetLayoutView="100" workbookViewId="0">
      <selection activeCell="F11" sqref="F11:P15"/>
    </sheetView>
  </sheetViews>
  <sheetFormatPr defaultRowHeight="15"/>
  <cols>
    <col min="1" max="1" width="6.28515625" style="15" customWidth="1"/>
    <col min="2" max="2" width="8.5703125" style="15" bestFit="1" customWidth="1"/>
    <col min="3" max="3" width="46.28515625" style="29" customWidth="1"/>
    <col min="4" max="4" width="7" style="15" customWidth="1"/>
    <col min="5" max="5" width="6.42578125" style="15" bestFit="1" customWidth="1"/>
    <col min="6" max="6" width="8.28515625" style="15" customWidth="1"/>
    <col min="7" max="7" width="9.5703125" style="15" customWidth="1"/>
    <col min="8" max="8" width="8.85546875" style="15" customWidth="1"/>
    <col min="9" max="9" width="9.28515625" style="15" customWidth="1"/>
    <col min="10" max="10" width="7.7109375" style="15" customWidth="1"/>
    <col min="11" max="12" width="8.85546875" style="15" customWidth="1"/>
    <col min="13" max="13" width="10.140625" style="15" customWidth="1"/>
    <col min="14" max="14" width="11.28515625" style="15" customWidth="1"/>
    <col min="15" max="15" width="10.140625" style="15" customWidth="1"/>
    <col min="16" max="16" width="11.85546875" style="15" customWidth="1"/>
    <col min="17" max="16384" width="9.140625" style="15"/>
  </cols>
  <sheetData>
    <row r="1" spans="1:16" ht="25.5">
      <c r="A1" s="183"/>
      <c r="B1" s="183"/>
      <c r="C1" s="184" t="s">
        <v>97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>
      <c r="A2" s="194" t="s">
        <v>150</v>
      </c>
      <c r="B2" s="185"/>
      <c r="C2" s="186"/>
      <c r="D2" s="185"/>
      <c r="E2" s="185"/>
      <c r="F2" s="185"/>
      <c r="G2" s="183"/>
      <c r="H2" s="193"/>
      <c r="I2" s="183"/>
      <c r="J2" s="196"/>
      <c r="K2" s="183"/>
      <c r="L2" s="183"/>
      <c r="M2" s="183"/>
      <c r="N2" s="183"/>
      <c r="O2" s="183"/>
      <c r="P2" s="183"/>
    </row>
    <row r="3" spans="1:16">
      <c r="A3" s="49" t="s">
        <v>74</v>
      </c>
      <c r="B3" s="52"/>
      <c r="C3" s="53"/>
      <c r="D3" s="52"/>
      <c r="E3" s="52"/>
      <c r="F3" s="52"/>
      <c r="G3" s="19"/>
      <c r="H3" s="37"/>
      <c r="I3" s="19"/>
      <c r="J3" s="36"/>
      <c r="K3" s="19"/>
      <c r="L3" s="19"/>
      <c r="M3" s="19"/>
      <c r="N3" s="19"/>
      <c r="O3" s="19"/>
      <c r="P3" s="19"/>
    </row>
    <row r="4" spans="1:16">
      <c r="A4" s="48" t="s">
        <v>73</v>
      </c>
      <c r="B4" s="54"/>
      <c r="C4" s="55"/>
      <c r="D4" s="22"/>
      <c r="E4" s="22"/>
      <c r="F4" s="22"/>
      <c r="G4" s="22"/>
      <c r="H4" s="37"/>
      <c r="I4" s="22"/>
      <c r="J4" s="22"/>
      <c r="K4" s="22"/>
      <c r="L4" s="22"/>
      <c r="M4" s="22"/>
      <c r="N4" s="22"/>
      <c r="O4" s="22"/>
      <c r="P4" s="22"/>
    </row>
    <row r="5" spans="1:16" s="37" customFormat="1">
      <c r="A5" s="21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4"/>
      <c r="P5" s="22"/>
    </row>
    <row r="6" spans="1:16">
      <c r="A6" s="49" t="s">
        <v>98</v>
      </c>
      <c r="B6" s="52"/>
      <c r="C6" s="53"/>
      <c r="D6" s="52"/>
      <c r="E6" s="52"/>
      <c r="F6" s="52"/>
      <c r="G6" s="19"/>
      <c r="H6" s="19"/>
      <c r="I6" s="19"/>
      <c r="J6" s="19"/>
      <c r="K6" s="19"/>
      <c r="L6" s="19"/>
      <c r="M6" s="19"/>
      <c r="N6" s="24" t="s">
        <v>20</v>
      </c>
      <c r="O6" s="69">
        <f>P16</f>
        <v>0</v>
      </c>
      <c r="P6" s="22"/>
    </row>
    <row r="7" spans="1:16">
      <c r="A7" s="49"/>
      <c r="B7" s="52"/>
      <c r="C7" s="53"/>
      <c r="D7" s="52"/>
      <c r="E7" s="52"/>
      <c r="F7" s="52"/>
      <c r="G7" s="19"/>
      <c r="H7" s="19"/>
      <c r="I7" s="19"/>
      <c r="J7" s="19"/>
      <c r="K7" s="19"/>
      <c r="L7" s="19"/>
      <c r="M7" s="19"/>
      <c r="N7" s="24"/>
      <c r="O7" s="47"/>
      <c r="P7" s="30"/>
    </row>
    <row r="8" spans="1:16" s="37" customFormat="1" ht="15" customHeight="1">
      <c r="A8" s="345" t="s">
        <v>6</v>
      </c>
      <c r="B8" s="345" t="s">
        <v>7</v>
      </c>
      <c r="C8" s="345" t="s">
        <v>8</v>
      </c>
      <c r="D8" s="346" t="s">
        <v>15</v>
      </c>
      <c r="E8" s="346" t="s">
        <v>23</v>
      </c>
      <c r="F8" s="339" t="s">
        <v>21</v>
      </c>
      <c r="G8" s="340"/>
      <c r="H8" s="340"/>
      <c r="I8" s="340"/>
      <c r="J8" s="340"/>
      <c r="K8" s="341"/>
      <c r="L8" s="342" t="s">
        <v>22</v>
      </c>
      <c r="M8" s="343"/>
      <c r="N8" s="343"/>
      <c r="O8" s="343"/>
      <c r="P8" s="344"/>
    </row>
    <row r="9" spans="1:16" s="37" customFormat="1" ht="84.75">
      <c r="A9" s="338"/>
      <c r="B9" s="338"/>
      <c r="C9" s="338"/>
      <c r="D9" s="337"/>
      <c r="E9" s="337"/>
      <c r="F9" s="97" t="s">
        <v>24</v>
      </c>
      <c r="G9" s="220" t="s">
        <v>88</v>
      </c>
      <c r="H9" s="97" t="s">
        <v>25</v>
      </c>
      <c r="I9" s="220" t="s">
        <v>89</v>
      </c>
      <c r="J9" s="97" t="s">
        <v>26</v>
      </c>
      <c r="K9" s="97" t="s">
        <v>27</v>
      </c>
      <c r="L9" s="97" t="s">
        <v>28</v>
      </c>
      <c r="M9" s="97" t="s">
        <v>25</v>
      </c>
      <c r="N9" s="97" t="s">
        <v>71</v>
      </c>
      <c r="O9" s="97" t="s">
        <v>26</v>
      </c>
      <c r="P9" s="97" t="s">
        <v>29</v>
      </c>
    </row>
    <row r="10" spans="1:16" ht="25.5" customHeight="1">
      <c r="A10" s="227"/>
      <c r="B10" s="26"/>
      <c r="C10" s="236" t="s">
        <v>68</v>
      </c>
      <c r="D10" s="221"/>
      <c r="E10" s="28"/>
      <c r="F10" s="35"/>
      <c r="G10" s="35"/>
      <c r="H10" s="67">
        <f t="shared" ref="H10:H13" si="0">ROUND(G10*F10,2)</f>
        <v>0</v>
      </c>
      <c r="I10" s="35"/>
      <c r="J10" s="35">
        <f t="shared" ref="J10:J13" si="1">H10*6%</f>
        <v>0</v>
      </c>
      <c r="K10" s="35"/>
      <c r="L10" s="35"/>
      <c r="M10" s="35"/>
      <c r="N10" s="35"/>
      <c r="O10" s="35"/>
      <c r="P10" s="35"/>
    </row>
    <row r="11" spans="1:16" ht="25.5">
      <c r="A11" s="227">
        <v>1</v>
      </c>
      <c r="B11" s="130" t="s">
        <v>102</v>
      </c>
      <c r="C11" s="27" t="s">
        <v>151</v>
      </c>
      <c r="D11" s="221" t="s">
        <v>18</v>
      </c>
      <c r="E11" s="131">
        <v>1</v>
      </c>
      <c r="F11" s="35"/>
      <c r="G11" s="35"/>
      <c r="H11" s="67"/>
      <c r="I11" s="35"/>
      <c r="J11" s="35"/>
      <c r="K11" s="35"/>
      <c r="L11" s="35"/>
      <c r="M11" s="35"/>
      <c r="N11" s="35"/>
      <c r="O11" s="35"/>
      <c r="P11" s="35"/>
    </row>
    <row r="12" spans="1:16" ht="25.5">
      <c r="A12" s="227">
        <v>2</v>
      </c>
      <c r="B12" s="130" t="s">
        <v>102</v>
      </c>
      <c r="C12" s="27" t="s">
        <v>152</v>
      </c>
      <c r="D12" s="221" t="s">
        <v>18</v>
      </c>
      <c r="E12" s="131">
        <v>1</v>
      </c>
      <c r="F12" s="35"/>
      <c r="G12" s="35"/>
      <c r="H12" s="67"/>
      <c r="I12" s="35"/>
      <c r="J12" s="35"/>
      <c r="K12" s="35"/>
      <c r="L12" s="35"/>
      <c r="M12" s="35"/>
      <c r="N12" s="35"/>
      <c r="O12" s="35"/>
      <c r="P12" s="35"/>
    </row>
    <row r="13" spans="1:16" ht="21.75" customHeight="1">
      <c r="A13" s="227"/>
      <c r="B13" s="26"/>
      <c r="C13" s="235" t="s">
        <v>117</v>
      </c>
      <c r="D13" s="222"/>
      <c r="E13" s="137"/>
      <c r="F13" s="35"/>
      <c r="G13" s="35"/>
      <c r="H13" s="67"/>
      <c r="I13" s="35"/>
      <c r="J13" s="35"/>
      <c r="K13" s="35"/>
      <c r="L13" s="35"/>
      <c r="M13" s="35"/>
      <c r="N13" s="35"/>
      <c r="O13" s="35"/>
      <c r="P13" s="35"/>
    </row>
    <row r="14" spans="1:16" ht="25.5">
      <c r="A14" s="227">
        <v>3</v>
      </c>
      <c r="B14" s="130" t="s">
        <v>102</v>
      </c>
      <c r="C14" s="32" t="s">
        <v>153</v>
      </c>
      <c r="D14" s="222" t="s">
        <v>18</v>
      </c>
      <c r="E14" s="137">
        <v>1</v>
      </c>
      <c r="F14" s="35"/>
      <c r="G14" s="35"/>
      <c r="H14" s="67"/>
      <c r="I14" s="35"/>
      <c r="J14" s="35"/>
      <c r="K14" s="35"/>
      <c r="L14" s="35"/>
      <c r="M14" s="35"/>
      <c r="N14" s="35"/>
      <c r="O14" s="35"/>
      <c r="P14" s="35"/>
    </row>
    <row r="15" spans="1:16" ht="26.25" thickBot="1">
      <c r="A15" s="227">
        <v>4</v>
      </c>
      <c r="B15" s="130" t="s">
        <v>102</v>
      </c>
      <c r="C15" s="32" t="s">
        <v>154</v>
      </c>
      <c r="D15" s="222" t="s">
        <v>18</v>
      </c>
      <c r="E15" s="137">
        <v>1</v>
      </c>
      <c r="F15" s="35"/>
      <c r="G15" s="35"/>
      <c r="H15" s="67"/>
      <c r="I15" s="35"/>
      <c r="J15" s="35"/>
      <c r="K15" s="35"/>
      <c r="L15" s="35"/>
      <c r="M15" s="35"/>
      <c r="N15" s="35"/>
      <c r="O15" s="35"/>
      <c r="P15" s="35"/>
    </row>
    <row r="16" spans="1:16" ht="29.25" customHeight="1" thickBot="1">
      <c r="A16" s="217"/>
      <c r="B16" s="218"/>
      <c r="C16" s="219"/>
      <c r="D16" s="105" t="s">
        <v>81</v>
      </c>
      <c r="E16" s="106"/>
      <c r="F16" s="107"/>
      <c r="G16" s="223"/>
      <c r="H16" s="223"/>
      <c r="I16" s="224"/>
      <c r="J16" s="224"/>
      <c r="K16" s="224"/>
      <c r="L16" s="225">
        <f>SUM(L10:L15)</f>
        <v>0</v>
      </c>
      <c r="M16" s="225">
        <f>SUM(M10:M15)</f>
        <v>0</v>
      </c>
      <c r="N16" s="225">
        <f>SUM(N10:N15)</f>
        <v>0</v>
      </c>
      <c r="O16" s="225">
        <f>SUM(O10:O15)</f>
        <v>0</v>
      </c>
      <c r="P16" s="226">
        <f t="shared" ref="P14:P16" si="2">M16+N16+O16</f>
        <v>0</v>
      </c>
    </row>
    <row r="17" spans="1:16">
      <c r="A17" s="37"/>
      <c r="B17" s="37"/>
      <c r="D17" s="37"/>
      <c r="E17" s="37"/>
      <c r="F17" s="37"/>
      <c r="G17" s="37"/>
      <c r="H17" s="37"/>
      <c r="I17" s="37"/>
      <c r="J17" s="37"/>
      <c r="K17" s="37"/>
      <c r="L17" s="89"/>
      <c r="M17" s="89"/>
      <c r="N17" s="89"/>
      <c r="O17" s="89"/>
      <c r="P17" s="89"/>
    </row>
    <row r="18" spans="1:16">
      <c r="A18" s="37"/>
      <c r="B18" s="37"/>
      <c r="D18" s="37"/>
      <c r="E18" s="37"/>
      <c r="F18" s="37"/>
      <c r="G18" s="37"/>
      <c r="H18" s="37"/>
      <c r="I18" s="37"/>
      <c r="J18" s="37"/>
      <c r="K18" s="37"/>
      <c r="L18" s="89"/>
      <c r="M18" s="89"/>
      <c r="N18" s="89"/>
      <c r="O18" s="89"/>
      <c r="P18" s="89"/>
    </row>
    <row r="19" spans="1:16" s="37" customFormat="1">
      <c r="C19" s="29"/>
      <c r="L19" s="89"/>
      <c r="M19" s="89"/>
      <c r="N19" s="89"/>
      <c r="O19" s="89"/>
      <c r="P19" s="89"/>
    </row>
    <row r="20" spans="1:16" s="37" customFormat="1">
      <c r="C20" s="29"/>
      <c r="L20" s="89"/>
      <c r="M20" s="89"/>
      <c r="N20" s="89"/>
      <c r="O20" s="89"/>
      <c r="P20" s="89"/>
    </row>
    <row r="21" spans="1:16" s="37" customFormat="1">
      <c r="C21" s="29"/>
      <c r="L21" s="89"/>
      <c r="M21" s="89"/>
      <c r="N21" s="89"/>
      <c r="O21" s="89"/>
      <c r="P21" s="89"/>
    </row>
    <row r="22" spans="1:16" s="37" customFormat="1" ht="13.5" customHeight="1">
      <c r="C22" s="29"/>
      <c r="L22" s="89"/>
      <c r="M22" s="89"/>
      <c r="N22" s="89"/>
      <c r="O22" s="89"/>
      <c r="P22" s="89"/>
    </row>
    <row r="23" spans="1:16" s="37" customFormat="1">
      <c r="C23" s="29"/>
      <c r="L23" s="89"/>
      <c r="M23" s="89"/>
      <c r="N23" s="89"/>
      <c r="O23" s="89"/>
      <c r="P23" s="89"/>
    </row>
    <row r="24" spans="1:16" s="37" customFormat="1">
      <c r="C24" s="29"/>
      <c r="L24" s="89"/>
      <c r="M24" s="89"/>
      <c r="N24" s="89"/>
      <c r="O24" s="89"/>
      <c r="P24" s="89"/>
    </row>
    <row r="25" spans="1:16">
      <c r="A25" s="37"/>
      <c r="B25" s="44"/>
      <c r="C25" s="45"/>
      <c r="D25" s="96"/>
      <c r="E25" s="94"/>
      <c r="F25" s="94"/>
      <c r="G25" s="94"/>
      <c r="H25" s="37"/>
      <c r="I25" s="37"/>
      <c r="J25" s="37"/>
      <c r="K25" s="44"/>
      <c r="L25" s="45"/>
      <c r="N25" s="96"/>
      <c r="O25" s="94"/>
      <c r="P25" s="94"/>
    </row>
    <row r="26" spans="1:16">
      <c r="A26" s="37"/>
      <c r="B26" s="44"/>
      <c r="C26" s="45"/>
      <c r="D26" s="37"/>
      <c r="E26" s="37"/>
      <c r="F26" s="37"/>
      <c r="G26" s="37"/>
      <c r="H26" s="37"/>
      <c r="I26" s="37"/>
      <c r="J26" s="37"/>
      <c r="K26" s="37"/>
      <c r="L26" s="89"/>
      <c r="M26" s="89"/>
      <c r="N26" s="89"/>
      <c r="O26" s="89"/>
      <c r="P26" s="89"/>
    </row>
    <row r="27" spans="1:16">
      <c r="A27" s="37"/>
      <c r="B27" s="44"/>
      <c r="C27" s="45"/>
      <c r="D27" s="37"/>
      <c r="E27" s="37"/>
      <c r="F27" s="37"/>
      <c r="G27" s="37"/>
      <c r="H27" s="37"/>
      <c r="I27" s="37"/>
      <c r="J27" s="37"/>
      <c r="K27" s="37"/>
      <c r="L27" s="89"/>
      <c r="M27" s="89"/>
      <c r="N27" s="89"/>
      <c r="O27" s="89"/>
      <c r="P27" s="89"/>
    </row>
    <row r="28" spans="1:16">
      <c r="H28" s="37"/>
      <c r="I28" s="37"/>
      <c r="J28" s="37"/>
      <c r="K28" s="37"/>
      <c r="L28" s="89"/>
      <c r="M28" s="89"/>
      <c r="N28" s="89"/>
      <c r="O28" s="89"/>
      <c r="P28" s="89"/>
    </row>
    <row r="29" spans="1:16">
      <c r="B29" s="44"/>
      <c r="C29" s="45"/>
    </row>
  </sheetData>
  <mergeCells count="7">
    <mergeCell ref="F8:K8"/>
    <mergeCell ref="L8:P8"/>
    <mergeCell ref="A8:A9"/>
    <mergeCell ref="B8:B9"/>
    <mergeCell ref="C8:C9"/>
    <mergeCell ref="D8:D9"/>
    <mergeCell ref="E8:E9"/>
  </mergeCells>
  <conditionalFormatting sqref="C10:C15">
    <cfRule type="expression" dxfId="3" priority="460" stopIfTrue="1">
      <formula>#REF!="tx"</formula>
    </cfRule>
  </conditionalFormatting>
  <printOptions horizontalCentered="1"/>
  <pageMargins left="0.39370078740157483" right="0.39370078740157483" top="0.55118110236220474" bottom="0.27559055118110237" header="0.31496062992125984" footer="0.31496062992125984"/>
  <pageSetup paperSize="9" scale="85" fitToHeight="100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12">
    <tabColor rgb="FFC00000"/>
  </sheetPr>
  <dimension ref="A1:S46"/>
  <sheetViews>
    <sheetView showZeros="0" defaultGridColor="0" colorId="23" zoomScale="86" zoomScaleNormal="86" zoomScaleSheetLayoutView="100" workbookViewId="0">
      <pane ySplit="8" topLeftCell="A9" activePane="bottomLeft" state="frozen"/>
      <selection activeCell="U33" sqref="U33"/>
      <selection pane="bottomLeft" activeCell="B23" sqref="B23"/>
    </sheetView>
  </sheetViews>
  <sheetFormatPr defaultRowHeight="15"/>
  <cols>
    <col min="1" max="1" width="5.42578125" style="15" customWidth="1"/>
    <col min="2" max="2" width="8.5703125" style="15" bestFit="1" customWidth="1"/>
    <col min="3" max="3" width="36.5703125" style="29" customWidth="1"/>
    <col min="4" max="4" width="5.28515625" style="15" customWidth="1"/>
    <col min="5" max="5" width="6.28515625" style="15" customWidth="1"/>
    <col min="6" max="6" width="7" style="15" customWidth="1"/>
    <col min="7" max="7" width="9.140625" style="15" customWidth="1"/>
    <col min="8" max="8" width="8.28515625" style="15" customWidth="1"/>
    <col min="9" max="9" width="9.5703125" style="15" customWidth="1"/>
    <col min="10" max="10" width="7.7109375" style="15" customWidth="1"/>
    <col min="11" max="11" width="9" style="15" customWidth="1"/>
    <col min="12" max="12" width="8.85546875" style="15" customWidth="1"/>
    <col min="13" max="13" width="10" style="15" customWidth="1"/>
    <col min="14" max="14" width="11.85546875" style="15" customWidth="1"/>
    <col min="15" max="15" width="9.140625" style="15" customWidth="1"/>
    <col min="16" max="16" width="11.140625" style="15" customWidth="1"/>
    <col min="17" max="16384" width="9.140625" style="15"/>
  </cols>
  <sheetData>
    <row r="1" spans="1:19" ht="38.25">
      <c r="A1" s="183"/>
      <c r="B1" s="183"/>
      <c r="C1" s="184" t="s">
        <v>115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9" s="37" customFormat="1">
      <c r="A2" s="49" t="s">
        <v>150</v>
      </c>
      <c r="B2" s="185"/>
      <c r="C2" s="186"/>
      <c r="D2" s="185"/>
      <c r="E2" s="185"/>
      <c r="F2" s="187"/>
      <c r="G2" s="188"/>
      <c r="H2" s="187"/>
      <c r="I2" s="189"/>
      <c r="J2" s="187"/>
      <c r="K2" s="187"/>
      <c r="L2" s="187"/>
      <c r="M2" s="187"/>
      <c r="N2" s="187"/>
      <c r="O2" s="187"/>
      <c r="P2" s="187"/>
      <c r="Q2" s="89"/>
      <c r="R2" s="89"/>
      <c r="S2" s="89"/>
    </row>
    <row r="3" spans="1:19" s="37" customFormat="1">
      <c r="A3" s="49" t="s">
        <v>74</v>
      </c>
      <c r="B3" s="187"/>
      <c r="C3" s="190"/>
      <c r="D3" s="187"/>
      <c r="E3" s="187"/>
      <c r="F3" s="187"/>
      <c r="G3" s="188"/>
      <c r="H3" s="187"/>
      <c r="I3" s="189"/>
      <c r="J3" s="187"/>
      <c r="K3" s="187"/>
      <c r="L3" s="187"/>
      <c r="M3" s="187"/>
      <c r="N3" s="187"/>
      <c r="O3" s="187"/>
      <c r="P3" s="187"/>
      <c r="Q3" s="89"/>
      <c r="R3" s="89"/>
      <c r="S3" s="89"/>
    </row>
    <row r="4" spans="1:19">
      <c r="A4" s="48" t="s">
        <v>73</v>
      </c>
      <c r="B4" s="191"/>
      <c r="C4" s="192"/>
      <c r="D4" s="191"/>
      <c r="E4" s="191"/>
      <c r="F4" s="191"/>
      <c r="G4" s="188"/>
      <c r="H4" s="191"/>
      <c r="I4" s="191"/>
      <c r="J4" s="191"/>
      <c r="K4" s="191"/>
      <c r="L4" s="191"/>
      <c r="M4" s="191"/>
      <c r="N4" s="191"/>
      <c r="O4" s="187"/>
      <c r="P4" s="187"/>
      <c r="Q4" s="89"/>
      <c r="R4" s="89"/>
      <c r="S4" s="89"/>
    </row>
    <row r="5" spans="1:19">
      <c r="A5" s="49" t="s">
        <v>98</v>
      </c>
      <c r="B5" s="52"/>
      <c r="C5" s="53"/>
      <c r="D5" s="52"/>
      <c r="E5" s="52"/>
      <c r="F5" s="52"/>
      <c r="G5" s="52"/>
      <c r="H5" s="52"/>
      <c r="I5" s="52"/>
      <c r="J5" s="52"/>
      <c r="K5" s="52"/>
      <c r="L5" s="52"/>
      <c r="M5" s="56" t="s">
        <v>20</v>
      </c>
      <c r="N5" s="148">
        <f>P17</f>
        <v>0</v>
      </c>
      <c r="O5" s="54"/>
      <c r="P5" s="54"/>
      <c r="Q5" s="89"/>
      <c r="R5" s="89"/>
      <c r="S5" s="89"/>
    </row>
    <row r="6" spans="1:19">
      <c r="A6" s="49"/>
      <c r="B6" s="52"/>
      <c r="C6" s="53"/>
      <c r="D6" s="52"/>
      <c r="E6" s="52"/>
      <c r="F6" s="52"/>
      <c r="G6" s="52"/>
      <c r="H6" s="52"/>
      <c r="I6" s="52"/>
      <c r="J6" s="52"/>
      <c r="K6" s="52"/>
      <c r="L6" s="52"/>
      <c r="M6" s="56"/>
      <c r="N6" s="47"/>
      <c r="O6" s="54"/>
      <c r="P6" s="54"/>
      <c r="Q6" s="89"/>
      <c r="R6" s="89"/>
      <c r="S6" s="89"/>
    </row>
    <row r="7" spans="1:19" s="16" customFormat="1" ht="12.75" customHeight="1">
      <c r="A7" s="353" t="s">
        <v>6</v>
      </c>
      <c r="B7" s="353" t="s">
        <v>7</v>
      </c>
      <c r="C7" s="353" t="s">
        <v>8</v>
      </c>
      <c r="D7" s="353" t="s">
        <v>15</v>
      </c>
      <c r="E7" s="353" t="s">
        <v>23</v>
      </c>
      <c r="F7" s="347" t="s">
        <v>21</v>
      </c>
      <c r="G7" s="348"/>
      <c r="H7" s="348"/>
      <c r="I7" s="348"/>
      <c r="J7" s="348"/>
      <c r="K7" s="349"/>
      <c r="L7" s="350" t="s">
        <v>22</v>
      </c>
      <c r="M7" s="351"/>
      <c r="N7" s="351"/>
      <c r="O7" s="351"/>
      <c r="P7" s="352"/>
      <c r="Q7" s="89"/>
      <c r="R7" s="89"/>
      <c r="S7" s="89"/>
    </row>
    <row r="8" spans="1:19" s="17" customFormat="1" ht="85.5" customHeight="1">
      <c r="A8" s="354"/>
      <c r="B8" s="354"/>
      <c r="C8" s="354"/>
      <c r="D8" s="354"/>
      <c r="E8" s="354"/>
      <c r="F8" s="169" t="s">
        <v>24</v>
      </c>
      <c r="G8" s="170" t="s">
        <v>88</v>
      </c>
      <c r="H8" s="169" t="s">
        <v>25</v>
      </c>
      <c r="I8" s="170" t="s">
        <v>89</v>
      </c>
      <c r="J8" s="169" t="s">
        <v>26</v>
      </c>
      <c r="K8" s="169" t="s">
        <v>27</v>
      </c>
      <c r="L8" s="169" t="s">
        <v>28</v>
      </c>
      <c r="M8" s="169" t="s">
        <v>25</v>
      </c>
      <c r="N8" s="169" t="s">
        <v>71</v>
      </c>
      <c r="O8" s="169" t="s">
        <v>26</v>
      </c>
      <c r="P8" s="169" t="s">
        <v>29</v>
      </c>
      <c r="Q8" s="163"/>
      <c r="R8" s="163"/>
      <c r="S8" s="163"/>
    </row>
    <row r="9" spans="1:19" ht="25.5">
      <c r="A9" s="103">
        <v>1</v>
      </c>
      <c r="B9" s="62" t="s">
        <v>35</v>
      </c>
      <c r="C9" s="63" t="s">
        <v>106</v>
      </c>
      <c r="D9" s="311" t="s">
        <v>17</v>
      </c>
      <c r="E9" s="312">
        <v>114</v>
      </c>
      <c r="F9" s="313"/>
      <c r="G9" s="313"/>
      <c r="H9" s="305"/>
      <c r="I9" s="313"/>
      <c r="J9" s="305"/>
      <c r="K9" s="313"/>
      <c r="L9" s="313"/>
      <c r="M9" s="313"/>
      <c r="N9" s="313"/>
      <c r="O9" s="313"/>
      <c r="P9" s="313"/>
      <c r="Q9" s="89"/>
      <c r="R9" s="89"/>
      <c r="S9" s="89"/>
    </row>
    <row r="10" spans="1:19" ht="38.25">
      <c r="A10" s="103">
        <v>2</v>
      </c>
      <c r="B10" s="127" t="s">
        <v>35</v>
      </c>
      <c r="C10" s="159" t="s">
        <v>105</v>
      </c>
      <c r="D10" s="314" t="s">
        <v>17</v>
      </c>
      <c r="E10" s="312">
        <v>114</v>
      </c>
      <c r="F10" s="313"/>
      <c r="G10" s="313"/>
      <c r="H10" s="305"/>
      <c r="I10" s="313"/>
      <c r="J10" s="305"/>
      <c r="K10" s="313"/>
      <c r="L10" s="313"/>
      <c r="M10" s="313"/>
      <c r="N10" s="313"/>
      <c r="O10" s="313"/>
      <c r="P10" s="313"/>
      <c r="Q10" s="89"/>
      <c r="R10" s="89"/>
      <c r="S10" s="89"/>
    </row>
    <row r="11" spans="1:19" s="37" customFormat="1" ht="25.5">
      <c r="A11" s="229">
        <v>3</v>
      </c>
      <c r="B11" s="127" t="s">
        <v>108</v>
      </c>
      <c r="C11" s="160" t="s">
        <v>112</v>
      </c>
      <c r="D11" s="311" t="s">
        <v>17</v>
      </c>
      <c r="E11" s="312">
        <v>114</v>
      </c>
      <c r="F11" s="313"/>
      <c r="G11" s="313"/>
      <c r="H11" s="305"/>
      <c r="I11" s="313"/>
      <c r="J11" s="305"/>
      <c r="K11" s="313"/>
      <c r="L11" s="313"/>
      <c r="M11" s="313"/>
      <c r="N11" s="313"/>
      <c r="O11" s="313"/>
      <c r="P11" s="313"/>
      <c r="Q11" s="89"/>
      <c r="R11" s="89"/>
      <c r="S11" s="89"/>
    </row>
    <row r="12" spans="1:19" s="37" customFormat="1" ht="38.25">
      <c r="A12" s="229">
        <v>4</v>
      </c>
      <c r="B12" s="127" t="s">
        <v>107</v>
      </c>
      <c r="C12" s="160" t="s">
        <v>109</v>
      </c>
      <c r="D12" s="314" t="s">
        <v>17</v>
      </c>
      <c r="E12" s="312">
        <v>114</v>
      </c>
      <c r="F12" s="313"/>
      <c r="G12" s="313"/>
      <c r="H12" s="305"/>
      <c r="I12" s="313"/>
      <c r="J12" s="305"/>
      <c r="K12" s="313"/>
      <c r="L12" s="313"/>
      <c r="M12" s="313"/>
      <c r="N12" s="313"/>
      <c r="O12" s="313"/>
      <c r="P12" s="313"/>
      <c r="Q12" s="89"/>
      <c r="R12" s="89"/>
      <c r="S12" s="89"/>
    </row>
    <row r="13" spans="1:19" s="37" customFormat="1" ht="25.5">
      <c r="A13" s="229">
        <v>5</v>
      </c>
      <c r="B13" s="127" t="s">
        <v>107</v>
      </c>
      <c r="C13" s="63" t="s">
        <v>110</v>
      </c>
      <c r="D13" s="314" t="s">
        <v>76</v>
      </c>
      <c r="E13" s="312">
        <v>60</v>
      </c>
      <c r="F13" s="313"/>
      <c r="G13" s="313"/>
      <c r="H13" s="305"/>
      <c r="I13" s="313"/>
      <c r="J13" s="305"/>
      <c r="K13" s="313"/>
      <c r="L13" s="313"/>
      <c r="M13" s="313"/>
      <c r="N13" s="313"/>
      <c r="O13" s="313"/>
      <c r="P13" s="313"/>
      <c r="Q13" s="89"/>
      <c r="R13" s="89"/>
      <c r="S13" s="89"/>
    </row>
    <row r="14" spans="1:19" s="37" customFormat="1" ht="15.75" customHeight="1">
      <c r="A14" s="229">
        <v>6</v>
      </c>
      <c r="B14" s="127" t="s">
        <v>35</v>
      </c>
      <c r="C14" s="160" t="s">
        <v>116</v>
      </c>
      <c r="D14" s="311" t="s">
        <v>17</v>
      </c>
      <c r="E14" s="312">
        <v>3</v>
      </c>
      <c r="F14" s="313"/>
      <c r="G14" s="313"/>
      <c r="H14" s="305"/>
      <c r="I14" s="313"/>
      <c r="J14" s="305"/>
      <c r="K14" s="313"/>
      <c r="L14" s="313"/>
      <c r="M14" s="313"/>
      <c r="N14" s="313"/>
      <c r="O14" s="313"/>
      <c r="P14" s="313"/>
      <c r="Q14" s="89"/>
      <c r="R14" s="89"/>
      <c r="S14" s="89"/>
    </row>
    <row r="15" spans="1:19" s="37" customFormat="1" ht="25.5">
      <c r="A15" s="229">
        <v>7</v>
      </c>
      <c r="B15" s="127" t="s">
        <v>108</v>
      </c>
      <c r="C15" s="160" t="s">
        <v>133</v>
      </c>
      <c r="D15" s="311" t="s">
        <v>17</v>
      </c>
      <c r="E15" s="312">
        <v>20</v>
      </c>
      <c r="F15" s="313"/>
      <c r="G15" s="313"/>
      <c r="H15" s="305"/>
      <c r="I15" s="313"/>
      <c r="J15" s="305"/>
      <c r="K15" s="313"/>
      <c r="L15" s="313"/>
      <c r="M15" s="313"/>
      <c r="N15" s="313"/>
      <c r="O15" s="313"/>
      <c r="P15" s="313"/>
      <c r="Q15" s="89"/>
      <c r="R15" s="89"/>
      <c r="S15" s="89"/>
    </row>
    <row r="16" spans="1:19" s="37" customFormat="1" ht="39" thickBot="1">
      <c r="A16" s="229">
        <v>8</v>
      </c>
      <c r="B16" s="127" t="s">
        <v>107</v>
      </c>
      <c r="C16" s="160" t="s">
        <v>113</v>
      </c>
      <c r="D16" s="314" t="s">
        <v>17</v>
      </c>
      <c r="E16" s="312">
        <v>20</v>
      </c>
      <c r="F16" s="313"/>
      <c r="G16" s="313"/>
      <c r="H16" s="305"/>
      <c r="I16" s="313"/>
      <c r="J16" s="305"/>
      <c r="K16" s="313"/>
      <c r="L16" s="313"/>
      <c r="M16" s="313"/>
      <c r="N16" s="313"/>
      <c r="O16" s="313"/>
      <c r="P16" s="313"/>
      <c r="Q16" s="89"/>
      <c r="R16" s="89"/>
      <c r="S16" s="89"/>
    </row>
    <row r="17" spans="1:19" ht="15.75" thickBot="1">
      <c r="A17" s="101"/>
      <c r="B17" s="101"/>
      <c r="C17" s="102"/>
      <c r="D17" s="105" t="s">
        <v>81</v>
      </c>
      <c r="E17" s="106"/>
      <c r="F17" s="107"/>
      <c r="G17" s="107"/>
      <c r="H17" s="107"/>
      <c r="I17" s="107"/>
      <c r="J17" s="107"/>
      <c r="K17" s="107"/>
      <c r="L17" s="138">
        <f>SUM(L10:L16)</f>
        <v>0</v>
      </c>
      <c r="M17" s="138">
        <f>SUM(M9:M16)</f>
        <v>0</v>
      </c>
      <c r="N17" s="138">
        <f>SUM(N9:N16)</f>
        <v>0</v>
      </c>
      <c r="O17" s="138">
        <f>SUM(O9:O16)</f>
        <v>0</v>
      </c>
      <c r="P17" s="139">
        <f t="shared" ref="P17" si="0">M17+N17+O17</f>
        <v>0</v>
      </c>
      <c r="Q17" s="89"/>
      <c r="R17" s="89"/>
      <c r="S17" s="89"/>
    </row>
    <row r="18" spans="1:19">
      <c r="A18" s="89"/>
      <c r="B18" s="89"/>
      <c r="C18" s="11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19">
      <c r="A19" s="89"/>
      <c r="B19" s="89"/>
      <c r="C19" s="11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s="37" customFormat="1">
      <c r="A20" s="89"/>
      <c r="B20" s="89"/>
      <c r="C20" s="11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s="37" customFormat="1">
      <c r="A21" s="89"/>
      <c r="B21" s="89"/>
      <c r="C21" s="11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s="37" customFormat="1">
      <c r="A22" s="89"/>
      <c r="B22" s="89"/>
      <c r="C22" s="11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>
      <c r="A23" s="89"/>
      <c r="B23" s="95"/>
      <c r="C23" s="96"/>
      <c r="D23" s="96"/>
      <c r="E23" s="94"/>
      <c r="F23" s="94"/>
      <c r="G23" s="94"/>
      <c r="H23" s="89"/>
      <c r="I23" s="89"/>
      <c r="J23" s="89"/>
      <c r="K23" s="95"/>
      <c r="L23" s="96"/>
      <c r="N23" s="96"/>
      <c r="O23" s="94"/>
      <c r="P23" s="94"/>
      <c r="Q23" s="89"/>
      <c r="R23" s="89"/>
      <c r="S23" s="89"/>
    </row>
    <row r="24" spans="1:19">
      <c r="A24" s="89"/>
      <c r="B24" s="95"/>
      <c r="C24" s="96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1:19">
      <c r="A25" s="89"/>
      <c r="B25" s="95"/>
      <c r="C25" s="96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1:19">
      <c r="A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1:19">
      <c r="A27" s="89"/>
      <c r="B27" s="89"/>
      <c r="C27" s="11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19">
      <c r="A28" s="89"/>
      <c r="B28" s="89"/>
      <c r="C28" s="11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19">
      <c r="A29" s="89"/>
      <c r="B29" s="89"/>
      <c r="C29" s="118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1:19">
      <c r="A30" s="89"/>
      <c r="B30" s="89"/>
      <c r="C30" s="11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1:19">
      <c r="A31" s="89"/>
      <c r="B31" s="89"/>
      <c r="C31" s="11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1:19">
      <c r="A32" s="89"/>
      <c r="B32" s="89"/>
      <c r="C32" s="11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1:19">
      <c r="A33" s="89"/>
      <c r="B33" s="89"/>
      <c r="C33" s="11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1:19">
      <c r="A34" s="89"/>
      <c r="B34" s="89"/>
      <c r="C34" s="11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1:19">
      <c r="A35" s="89"/>
      <c r="B35" s="89"/>
      <c r="C35" s="11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1:19">
      <c r="A36" s="89"/>
      <c r="B36" s="89"/>
      <c r="C36" s="11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19">
      <c r="A37" s="89"/>
      <c r="B37" s="89"/>
      <c r="C37" s="11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>
      <c r="A38" s="89"/>
      <c r="B38" s="89"/>
      <c r="C38" s="11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1:19">
      <c r="A39" s="89"/>
      <c r="B39" s="89"/>
      <c r="C39" s="11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1:19">
      <c r="A40" s="89"/>
      <c r="B40" s="89"/>
      <c r="C40" s="11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1:19">
      <c r="A41" s="89"/>
      <c r="B41" s="89"/>
      <c r="C41" s="11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1:19">
      <c r="A42" s="89"/>
      <c r="B42" s="89"/>
      <c r="C42" s="11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1:19">
      <c r="A43" s="89"/>
      <c r="B43" s="89"/>
      <c r="C43" s="11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1:19">
      <c r="A44" s="89"/>
      <c r="B44" s="89"/>
      <c r="C44" s="11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1:19">
      <c r="A45" s="89"/>
      <c r="B45" s="89"/>
      <c r="C45" s="11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1:19">
      <c r="A46" s="89"/>
      <c r="B46" s="89"/>
      <c r="C46" s="11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</sheetData>
  <mergeCells count="7">
    <mergeCell ref="F7:K7"/>
    <mergeCell ref="L7:P7"/>
    <mergeCell ref="E7:E8"/>
    <mergeCell ref="A7:A8"/>
    <mergeCell ref="B7:B8"/>
    <mergeCell ref="C7:C8"/>
    <mergeCell ref="D7:D8"/>
  </mergeCells>
  <conditionalFormatting sqref="C9:C16">
    <cfRule type="expression" dxfId="2" priority="437" stopIfTrue="1">
      <formula>#REF!="tx"</formula>
    </cfRule>
  </conditionalFormatting>
  <conditionalFormatting sqref="C13">
    <cfRule type="expression" dxfId="1" priority="1" stopIfTrue="1">
      <formula>#REF!="tx"</formula>
    </cfRule>
  </conditionalFormatting>
  <printOptions horizontalCentered="1"/>
  <pageMargins left="0.39370078740157483" right="0.39370078740157483" top="0.35433070866141736" bottom="0.27559055118110237" header="0.31496062992125984" footer="0.31496062992125984"/>
  <pageSetup paperSize="9" scale="90" fitToHeight="100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1:I28"/>
  <sheetViews>
    <sheetView showZeros="0" defaultGridColor="0" colorId="23" zoomScale="85" zoomScaleNormal="85" zoomScaleSheetLayoutView="85" workbookViewId="0">
      <selection activeCell="M23" sqref="M23"/>
    </sheetView>
  </sheetViews>
  <sheetFormatPr defaultRowHeight="15"/>
  <cols>
    <col min="1" max="1" width="7" style="14" customWidth="1"/>
    <col min="2" max="2" width="7.42578125" style="14" customWidth="1"/>
    <col min="3" max="3" width="25" style="14" customWidth="1"/>
    <col min="4" max="4" width="13.28515625" style="14" customWidth="1"/>
    <col min="5" max="5" width="13.42578125" style="14" customWidth="1"/>
    <col min="6" max="6" width="15.42578125" style="14" customWidth="1"/>
    <col min="7" max="7" width="12.42578125" style="14" customWidth="1"/>
    <col min="8" max="8" width="11.42578125" style="14" customWidth="1"/>
    <col min="9" max="9" width="11" style="14" customWidth="1"/>
    <col min="10" max="16384" width="9.140625" style="14"/>
  </cols>
  <sheetData>
    <row r="1" spans="1:8" ht="15.75">
      <c r="A1" s="255"/>
      <c r="B1" s="255"/>
      <c r="C1" s="256" t="s">
        <v>143</v>
      </c>
      <c r="D1" s="255"/>
      <c r="E1" s="255"/>
      <c r="F1" s="256"/>
      <c r="G1" s="257"/>
      <c r="H1" s="257"/>
    </row>
    <row r="2" spans="1:8" ht="15.75">
      <c r="A2" s="78"/>
      <c r="B2" s="258"/>
      <c r="C2" s="259"/>
      <c r="D2" s="78"/>
      <c r="E2" s="256"/>
      <c r="F2" s="260"/>
      <c r="G2" s="257"/>
      <c r="H2" s="257"/>
    </row>
    <row r="3" spans="1:8" ht="18">
      <c r="A3" s="355" t="s">
        <v>61</v>
      </c>
      <c r="B3" s="355"/>
      <c r="C3" s="355"/>
      <c r="D3" s="355"/>
      <c r="E3" s="355"/>
      <c r="F3" s="355"/>
      <c r="G3" s="355"/>
      <c r="H3" s="355"/>
    </row>
    <row r="4" spans="1:8">
      <c r="A4" s="78"/>
      <c r="B4" s="79"/>
      <c r="C4" s="259"/>
      <c r="D4" s="261"/>
      <c r="E4" s="78"/>
      <c r="F4" s="78"/>
      <c r="G4" s="78"/>
      <c r="H4" s="78"/>
    </row>
    <row r="5" spans="1:8">
      <c r="A5" s="49" t="s">
        <v>150</v>
      </c>
      <c r="B5" s="50"/>
      <c r="C5" s="50"/>
      <c r="D5" s="50"/>
      <c r="E5" s="50"/>
      <c r="F5" s="262"/>
      <c r="G5" s="263"/>
      <c r="H5" s="263"/>
    </row>
    <row r="6" spans="1:8">
      <c r="A6" s="49" t="s">
        <v>74</v>
      </c>
      <c r="B6" s="262"/>
      <c r="C6" s="262"/>
      <c r="D6" s="262"/>
      <c r="E6" s="262"/>
      <c r="F6" s="262"/>
      <c r="G6" s="263"/>
      <c r="H6" s="263"/>
    </row>
    <row r="7" spans="1:8">
      <c r="A7" s="48" t="s">
        <v>73</v>
      </c>
      <c r="B7" s="264"/>
      <c r="C7" s="264"/>
      <c r="D7" s="264"/>
      <c r="E7" s="264"/>
      <c r="F7" s="264"/>
      <c r="G7" s="78"/>
      <c r="H7" s="78"/>
    </row>
    <row r="8" spans="1:8">
      <c r="A8" s="48"/>
      <c r="B8" s="264"/>
      <c r="C8" s="264"/>
      <c r="D8" s="264"/>
      <c r="E8" s="264"/>
      <c r="F8" s="264"/>
      <c r="G8" s="78"/>
      <c r="H8" s="78"/>
    </row>
    <row r="9" spans="1:8">
      <c r="A9" s="78"/>
      <c r="B9" s="259"/>
      <c r="C9" s="261"/>
      <c r="D9" s="78"/>
      <c r="E9" s="78"/>
      <c r="F9" s="79" t="s">
        <v>50</v>
      </c>
      <c r="G9" s="80" t="str">
        <f>+C19</f>
        <v>tai skaitā darba aizsardzība</v>
      </c>
      <c r="H9" s="202">
        <f>+D21</f>
        <v>0</v>
      </c>
    </row>
    <row r="10" spans="1:8">
      <c r="A10" s="78"/>
      <c r="B10" s="259"/>
      <c r="C10" s="261"/>
      <c r="D10" s="78"/>
      <c r="E10" s="78"/>
      <c r="F10" s="79" t="s">
        <v>51</v>
      </c>
      <c r="G10" s="80">
        <f>E17</f>
        <v>0</v>
      </c>
      <c r="H10" s="202">
        <f>+H17</f>
        <v>0</v>
      </c>
    </row>
    <row r="11" spans="1:8">
      <c r="A11" s="78"/>
      <c r="B11" s="259"/>
      <c r="C11" s="261"/>
      <c r="D11" s="78"/>
      <c r="E11" s="78"/>
      <c r="F11" s="79"/>
      <c r="G11" s="81"/>
      <c r="H11" s="81"/>
    </row>
    <row r="12" spans="1:8">
      <c r="A12" s="261"/>
      <c r="B12" s="265"/>
      <c r="C12" s="266"/>
      <c r="D12" s="261"/>
      <c r="E12" s="261"/>
      <c r="F12" s="261"/>
      <c r="G12" s="261"/>
      <c r="H12" s="261"/>
    </row>
    <row r="13" spans="1:8" ht="15" customHeight="1">
      <c r="A13" s="328" t="s">
        <v>52</v>
      </c>
      <c r="B13" s="328"/>
      <c r="C13" s="356" t="s">
        <v>53</v>
      </c>
      <c r="D13" s="356" t="s">
        <v>54</v>
      </c>
      <c r="E13" s="356" t="s">
        <v>55</v>
      </c>
      <c r="F13" s="356"/>
      <c r="G13" s="356"/>
      <c r="H13" s="356" t="s">
        <v>56</v>
      </c>
    </row>
    <row r="14" spans="1:8" ht="25.5">
      <c r="A14" s="328"/>
      <c r="B14" s="328"/>
      <c r="C14" s="356"/>
      <c r="D14" s="356"/>
      <c r="E14" s="197" t="s">
        <v>145</v>
      </c>
      <c r="F14" s="197" t="s">
        <v>77</v>
      </c>
      <c r="G14" s="197" t="s">
        <v>58</v>
      </c>
      <c r="H14" s="356"/>
    </row>
    <row r="15" spans="1:8" ht="21.75" customHeight="1">
      <c r="A15" s="267">
        <v>1</v>
      </c>
      <c r="B15" s="268" t="s">
        <v>3</v>
      </c>
      <c r="C15" s="292" t="s">
        <v>44</v>
      </c>
      <c r="D15" s="245">
        <f>SUM(E15:G15)</f>
        <v>0</v>
      </c>
      <c r="E15" s="269">
        <f>' 2-1'!M18</f>
        <v>0</v>
      </c>
      <c r="F15" s="269">
        <f>' 2-1'!N18</f>
        <v>0</v>
      </c>
      <c r="G15" s="269">
        <f>' 2-1'!O18</f>
        <v>0</v>
      </c>
      <c r="H15" s="269">
        <f>' 2-1'!L18</f>
        <v>0</v>
      </c>
    </row>
    <row r="16" spans="1:8" ht="30" customHeight="1">
      <c r="A16" s="267">
        <v>2</v>
      </c>
      <c r="B16" s="268" t="s">
        <v>4</v>
      </c>
      <c r="C16" s="292" t="s">
        <v>139</v>
      </c>
      <c r="D16" s="245">
        <f>SUM(E16:G16)</f>
        <v>0</v>
      </c>
      <c r="E16" s="269">
        <f>'2-2'!M26</f>
        <v>0</v>
      </c>
      <c r="F16" s="269">
        <f>'2-2'!N26</f>
        <v>0</v>
      </c>
      <c r="G16" s="269">
        <f>'2-2'!O26</f>
        <v>0</v>
      </c>
      <c r="H16" s="269">
        <f>'2-2'!L26</f>
        <v>0</v>
      </c>
    </row>
    <row r="17" spans="1:9" ht="19.5" customHeight="1">
      <c r="A17" s="272"/>
      <c r="B17" s="238"/>
      <c r="C17" s="239" t="s">
        <v>13</v>
      </c>
      <c r="D17" s="247">
        <f>SUM(D13:D16)</f>
        <v>0</v>
      </c>
      <c r="E17" s="247">
        <f>SUM(E13:E16)</f>
        <v>0</v>
      </c>
      <c r="F17" s="247">
        <f>SUM(F13:F16)</f>
        <v>0</v>
      </c>
      <c r="G17" s="247">
        <f>SUM(G13:G16)</f>
        <v>0</v>
      </c>
      <c r="H17" s="291">
        <f>SUM(H13:H16)</f>
        <v>0</v>
      </c>
    </row>
    <row r="18" spans="1:9" ht="19.5" customHeight="1">
      <c r="A18" s="270"/>
      <c r="B18" s="251"/>
      <c r="C18" s="237" t="s">
        <v>160</v>
      </c>
      <c r="D18" s="252">
        <f>ROUND(D17*0.1,2)</f>
        <v>0</v>
      </c>
      <c r="E18" s="254"/>
      <c r="F18" s="249"/>
      <c r="G18" s="249"/>
      <c r="H18" s="253"/>
      <c r="I18" s="46">
        <v>10</v>
      </c>
    </row>
    <row r="19" spans="1:9" ht="24.75" customHeight="1">
      <c r="A19" s="271"/>
      <c r="B19" s="241"/>
      <c r="C19" s="293" t="s">
        <v>59</v>
      </c>
      <c r="D19" s="246">
        <f>ROUND(D18*0.1,2)</f>
        <v>0</v>
      </c>
      <c r="E19" s="290"/>
      <c r="F19" s="248"/>
      <c r="G19" s="248"/>
      <c r="H19" s="248"/>
      <c r="I19" s="46">
        <v>0</v>
      </c>
    </row>
    <row r="20" spans="1:9" ht="20.25" customHeight="1">
      <c r="A20" s="271"/>
      <c r="B20" s="241"/>
      <c r="C20" s="242" t="s">
        <v>162</v>
      </c>
      <c r="D20" s="246">
        <f>D17*8%</f>
        <v>0</v>
      </c>
      <c r="E20" s="290"/>
      <c r="F20" s="248"/>
      <c r="G20" s="248"/>
      <c r="H20" s="248"/>
      <c r="I20" s="46">
        <v>5</v>
      </c>
    </row>
    <row r="21" spans="1:9" ht="21.75" customHeight="1">
      <c r="A21" s="272"/>
      <c r="B21" s="238"/>
      <c r="C21" s="239" t="s">
        <v>60</v>
      </c>
      <c r="D21" s="247">
        <f>+SUM(D17+D18+D20)</f>
        <v>0</v>
      </c>
      <c r="E21" s="254"/>
      <c r="F21" s="249"/>
      <c r="G21" s="249"/>
      <c r="H21" s="250"/>
    </row>
    <row r="22" spans="1:9" s="31" customFormat="1" ht="18.75" customHeight="1">
      <c r="A22" s="38"/>
      <c r="B22" s="39"/>
      <c r="C22" s="40"/>
      <c r="D22" s="38"/>
      <c r="E22" s="38"/>
      <c r="F22" s="38"/>
      <c r="G22" s="38"/>
      <c r="H22" s="38"/>
    </row>
    <row r="23" spans="1:9" s="33" customFormat="1" ht="27" customHeight="1">
      <c r="A23" s="38"/>
      <c r="B23" s="42"/>
      <c r="C23" s="324"/>
      <c r="D23" s="324"/>
      <c r="E23" s="324"/>
      <c r="F23" s="324"/>
      <c r="G23" s="324"/>
      <c r="H23" s="324"/>
    </row>
    <row r="24" spans="1:9">
      <c r="A24" s="43"/>
      <c r="B24" s="43"/>
      <c r="C24" s="43"/>
      <c r="D24" s="43"/>
      <c r="E24" s="43"/>
      <c r="F24" s="43"/>
      <c r="G24" s="43"/>
      <c r="H24" s="43"/>
    </row>
    <row r="25" spans="1:9">
      <c r="A25" s="43"/>
      <c r="B25" s="44"/>
      <c r="C25" s="175"/>
      <c r="D25" s="173"/>
      <c r="E25" s="96"/>
      <c r="F25" s="94"/>
      <c r="G25" s="94"/>
      <c r="H25" s="43"/>
    </row>
    <row r="26" spans="1:9">
      <c r="B26" s="44"/>
      <c r="C26" s="171"/>
      <c r="D26" s="172"/>
      <c r="E26" s="182"/>
      <c r="F26" s="89"/>
      <c r="G26" s="89"/>
    </row>
    <row r="27" spans="1:9">
      <c r="B27" s="44"/>
      <c r="C27" s="171"/>
      <c r="D27" s="181"/>
      <c r="E27" s="171"/>
      <c r="F27" s="89"/>
      <c r="G27" s="89"/>
    </row>
    <row r="28" spans="1:9">
      <c r="B28" s="44"/>
      <c r="C28" s="171"/>
      <c r="D28" s="174"/>
      <c r="E28" s="96"/>
      <c r="F28" s="94"/>
      <c r="G28" s="94"/>
    </row>
  </sheetData>
  <mergeCells count="8">
    <mergeCell ref="C23:H23"/>
    <mergeCell ref="A3:H3"/>
    <mergeCell ref="A13:A14"/>
    <mergeCell ref="B13:B14"/>
    <mergeCell ref="C13:C14"/>
    <mergeCell ref="D13:D14"/>
    <mergeCell ref="E13:G13"/>
    <mergeCell ref="H13:H14"/>
  </mergeCells>
  <printOptions horizontalCentered="1"/>
  <pageMargins left="0.39370078740157483" right="0.39370078740157483" top="0.74803149606299213" bottom="0.47244094488188981" header="0.31496062992125984" footer="0.31496062992125984"/>
  <pageSetup paperSize="9" fitToHeight="100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  <pageSetUpPr fitToPage="1"/>
  </sheetPr>
  <dimension ref="A1:P25"/>
  <sheetViews>
    <sheetView showZeros="0" defaultGridColor="0" colorId="23" zoomScale="85" zoomScaleNormal="85" zoomScaleSheetLayoutView="100" workbookViewId="0">
      <pane ySplit="9" topLeftCell="A10" activePane="bottomLeft" state="frozen"/>
      <selection activeCell="G22" sqref="G22"/>
      <selection pane="bottomLeft" activeCell="J27" sqref="J27"/>
    </sheetView>
  </sheetViews>
  <sheetFormatPr defaultRowHeight="15"/>
  <cols>
    <col min="1" max="1" width="6.28515625" style="15" customWidth="1"/>
    <col min="2" max="2" width="8.5703125" style="15" bestFit="1" customWidth="1"/>
    <col min="3" max="3" width="42.42578125" style="29" customWidth="1"/>
    <col min="4" max="4" width="5.28515625" style="15" customWidth="1"/>
    <col min="5" max="5" width="7.85546875" style="15" bestFit="1" customWidth="1"/>
    <col min="6" max="6" width="7.85546875" style="15" customWidth="1"/>
    <col min="7" max="8" width="8.5703125" style="15" customWidth="1"/>
    <col min="9" max="9" width="8.7109375" style="15" customWidth="1"/>
    <col min="10" max="10" width="7.7109375" style="15" customWidth="1"/>
    <col min="11" max="11" width="7.85546875" style="15" bestFit="1" customWidth="1"/>
    <col min="12" max="12" width="8" style="15" customWidth="1"/>
    <col min="13" max="13" width="10.28515625" style="15" customWidth="1"/>
    <col min="14" max="14" width="9.42578125" style="15" customWidth="1"/>
    <col min="15" max="15" width="10.140625" style="15" customWidth="1"/>
    <col min="16" max="16" width="9.85546875" style="15" customWidth="1"/>
    <col min="17" max="16384" width="9.140625" style="15"/>
  </cols>
  <sheetData>
    <row r="1" spans="1:16" ht="25.5">
      <c r="A1" s="183"/>
      <c r="B1" s="183"/>
      <c r="C1" s="184" t="s">
        <v>43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>
      <c r="A2" s="194" t="s">
        <v>157</v>
      </c>
      <c r="B2" s="185"/>
      <c r="C2" s="186"/>
      <c r="D2" s="185"/>
      <c r="E2" s="185"/>
      <c r="F2" s="187"/>
      <c r="G2" s="188"/>
      <c r="H2" s="187"/>
      <c r="I2" s="189"/>
      <c r="J2" s="187"/>
      <c r="K2" s="187"/>
      <c r="L2" s="187"/>
      <c r="M2" s="187"/>
      <c r="N2" s="187"/>
      <c r="O2" s="187"/>
      <c r="P2" s="187"/>
    </row>
    <row r="3" spans="1:16">
      <c r="A3" s="194" t="s">
        <v>74</v>
      </c>
      <c r="B3" s="187"/>
      <c r="C3" s="190"/>
      <c r="D3" s="187"/>
      <c r="E3" s="187"/>
      <c r="F3" s="187"/>
      <c r="G3" s="188"/>
      <c r="H3" s="187"/>
      <c r="I3" s="189"/>
      <c r="J3" s="187"/>
      <c r="K3" s="187"/>
      <c r="L3" s="187"/>
      <c r="M3" s="187"/>
      <c r="N3" s="187"/>
      <c r="O3" s="187"/>
      <c r="P3" s="187"/>
    </row>
    <row r="4" spans="1:16">
      <c r="A4" s="48" t="s">
        <v>73</v>
      </c>
      <c r="B4" s="54"/>
      <c r="C4" s="55"/>
      <c r="D4" s="54"/>
      <c r="E4" s="54"/>
      <c r="F4" s="54"/>
      <c r="G4" s="89"/>
      <c r="H4" s="54"/>
      <c r="I4" s="54"/>
      <c r="J4" s="54"/>
      <c r="K4" s="54"/>
      <c r="L4" s="54"/>
      <c r="M4" s="54"/>
      <c r="N4" s="54"/>
      <c r="O4" s="52"/>
      <c r="P4" s="52"/>
    </row>
    <row r="5" spans="1:16">
      <c r="A5" s="48"/>
      <c r="B5" s="54"/>
      <c r="C5" s="55"/>
      <c r="D5" s="54"/>
      <c r="E5" s="54"/>
      <c r="F5" s="54"/>
      <c r="G5" s="54"/>
      <c r="H5" s="54"/>
      <c r="I5" s="54"/>
      <c r="J5" s="54"/>
      <c r="K5" s="54"/>
      <c r="L5" s="54"/>
      <c r="M5" s="54"/>
      <c r="N5" s="158"/>
      <c r="O5" s="52"/>
      <c r="P5" s="52"/>
    </row>
    <row r="6" spans="1:16" s="37" customFormat="1">
      <c r="A6" s="49" t="s">
        <v>98</v>
      </c>
      <c r="B6" s="52"/>
      <c r="C6" s="53"/>
      <c r="D6" s="52"/>
      <c r="E6" s="52"/>
      <c r="F6" s="52"/>
      <c r="G6" s="52"/>
      <c r="H6" s="52"/>
      <c r="I6" s="52"/>
      <c r="J6" s="52"/>
      <c r="K6" s="52"/>
      <c r="L6" s="52"/>
      <c r="M6" s="56" t="s">
        <v>20</v>
      </c>
      <c r="N6" s="148">
        <f>P18</f>
        <v>0</v>
      </c>
      <c r="O6" s="54"/>
      <c r="P6" s="54"/>
    </row>
    <row r="7" spans="1:16" s="37" customFormat="1">
      <c r="A7" s="49"/>
      <c r="B7" s="52"/>
      <c r="C7" s="53"/>
      <c r="D7" s="52"/>
      <c r="E7" s="52"/>
      <c r="F7" s="52"/>
      <c r="G7" s="52"/>
      <c r="H7" s="52"/>
      <c r="I7" s="52"/>
      <c r="J7" s="52"/>
      <c r="K7" s="52"/>
      <c r="L7" s="52"/>
      <c r="M7" s="56"/>
      <c r="N7" s="47"/>
      <c r="O7" s="54"/>
      <c r="P7" s="54"/>
    </row>
    <row r="8" spans="1:16" s="16" customFormat="1" ht="12">
      <c r="A8" s="353" t="s">
        <v>6</v>
      </c>
      <c r="B8" s="353" t="s">
        <v>7</v>
      </c>
      <c r="C8" s="353" t="s">
        <v>8</v>
      </c>
      <c r="D8" s="353" t="s">
        <v>15</v>
      </c>
      <c r="E8" s="353" t="s">
        <v>23</v>
      </c>
      <c r="F8" s="347" t="s">
        <v>21</v>
      </c>
      <c r="G8" s="348"/>
      <c r="H8" s="348"/>
      <c r="I8" s="348"/>
      <c r="J8" s="348"/>
      <c r="K8" s="349"/>
      <c r="L8" s="350" t="s">
        <v>22</v>
      </c>
      <c r="M8" s="351"/>
      <c r="N8" s="351"/>
      <c r="O8" s="351"/>
      <c r="P8" s="352"/>
    </row>
    <row r="9" spans="1:16" s="17" customFormat="1" ht="90">
      <c r="A9" s="354"/>
      <c r="B9" s="354"/>
      <c r="C9" s="354"/>
      <c r="D9" s="354"/>
      <c r="E9" s="354"/>
      <c r="F9" s="169" t="s">
        <v>24</v>
      </c>
      <c r="G9" s="170" t="s">
        <v>88</v>
      </c>
      <c r="H9" s="169" t="s">
        <v>25</v>
      </c>
      <c r="I9" s="170" t="s">
        <v>89</v>
      </c>
      <c r="J9" s="169" t="s">
        <v>26</v>
      </c>
      <c r="K9" s="169" t="s">
        <v>27</v>
      </c>
      <c r="L9" s="169" t="s">
        <v>28</v>
      </c>
      <c r="M9" s="169" t="s">
        <v>25</v>
      </c>
      <c r="N9" s="169" t="s">
        <v>71</v>
      </c>
      <c r="O9" s="169" t="s">
        <v>26</v>
      </c>
      <c r="P9" s="169" t="s">
        <v>29</v>
      </c>
    </row>
    <row r="10" spans="1:16" s="17" customFormat="1" ht="12">
      <c r="A10" s="198"/>
      <c r="B10" s="198"/>
      <c r="C10" s="198"/>
      <c r="D10" s="198"/>
      <c r="E10" s="198"/>
      <c r="F10" s="169"/>
      <c r="G10" s="216"/>
      <c r="H10" s="169"/>
      <c r="I10" s="216"/>
      <c r="J10" s="169"/>
      <c r="K10" s="169"/>
      <c r="L10" s="169"/>
      <c r="M10" s="169"/>
      <c r="N10" s="169"/>
      <c r="O10" s="169"/>
      <c r="P10" s="169"/>
    </row>
    <row r="11" spans="1:16" ht="20.100000000000001" customHeight="1">
      <c r="A11" s="25">
        <v>1</v>
      </c>
      <c r="B11" s="26" t="s">
        <v>31</v>
      </c>
      <c r="C11" s="27" t="s">
        <v>136</v>
      </c>
      <c r="D11" s="315" t="s">
        <v>16</v>
      </c>
      <c r="E11" s="316">
        <v>52</v>
      </c>
      <c r="F11" s="316"/>
      <c r="G11" s="304"/>
      <c r="H11" s="305"/>
      <c r="I11" s="313"/>
      <c r="J11" s="305"/>
      <c r="K11" s="316"/>
      <c r="L11" s="316"/>
      <c r="M11" s="316"/>
      <c r="N11" s="316"/>
      <c r="O11" s="316"/>
      <c r="P11" s="316"/>
    </row>
    <row r="12" spans="1:16" ht="20.100000000000001" customHeight="1">
      <c r="A12" s="25">
        <v>2</v>
      </c>
      <c r="B12" s="26" t="s">
        <v>31</v>
      </c>
      <c r="C12" s="27" t="s">
        <v>137</v>
      </c>
      <c r="D12" s="315" t="s">
        <v>16</v>
      </c>
      <c r="E12" s="316">
        <v>52</v>
      </c>
      <c r="F12" s="316"/>
      <c r="G12" s="304"/>
      <c r="H12" s="305"/>
      <c r="I12" s="317"/>
      <c r="J12" s="305"/>
      <c r="K12" s="316"/>
      <c r="L12" s="316"/>
      <c r="M12" s="316"/>
      <c r="N12" s="316"/>
      <c r="O12" s="316"/>
      <c r="P12" s="316"/>
    </row>
    <row r="13" spans="1:16" ht="20.100000000000001" customHeight="1">
      <c r="A13" s="25">
        <v>3</v>
      </c>
      <c r="B13" s="26" t="s">
        <v>45</v>
      </c>
      <c r="C13" s="32" t="s">
        <v>47</v>
      </c>
      <c r="D13" s="315" t="s">
        <v>19</v>
      </c>
      <c r="E13" s="316">
        <v>1</v>
      </c>
      <c r="F13" s="316"/>
      <c r="G13" s="304"/>
      <c r="H13" s="305"/>
      <c r="I13" s="316"/>
      <c r="J13" s="305"/>
      <c r="K13" s="316"/>
      <c r="L13" s="316"/>
      <c r="M13" s="316"/>
      <c r="N13" s="316"/>
      <c r="O13" s="316"/>
      <c r="P13" s="316"/>
    </row>
    <row r="14" spans="1:16" ht="20.100000000000001" customHeight="1">
      <c r="A14" s="25">
        <v>4</v>
      </c>
      <c r="B14" s="26" t="s">
        <v>45</v>
      </c>
      <c r="C14" s="32" t="s">
        <v>48</v>
      </c>
      <c r="D14" s="315" t="s">
        <v>19</v>
      </c>
      <c r="E14" s="316">
        <v>1</v>
      </c>
      <c r="F14" s="316"/>
      <c r="G14" s="304"/>
      <c r="H14" s="305"/>
      <c r="I14" s="316"/>
      <c r="J14" s="305"/>
      <c r="K14" s="316"/>
      <c r="L14" s="316"/>
      <c r="M14" s="316"/>
      <c r="N14" s="316"/>
      <c r="O14" s="316"/>
      <c r="P14" s="316"/>
    </row>
    <row r="15" spans="1:16" ht="20.100000000000001" customHeight="1">
      <c r="A15" s="25">
        <v>5</v>
      </c>
      <c r="B15" s="26" t="s">
        <v>45</v>
      </c>
      <c r="C15" s="32" t="s">
        <v>49</v>
      </c>
      <c r="D15" s="315" t="s">
        <v>19</v>
      </c>
      <c r="E15" s="316">
        <v>1</v>
      </c>
      <c r="F15" s="316"/>
      <c r="G15" s="304"/>
      <c r="H15" s="305"/>
      <c r="I15" s="316"/>
      <c r="J15" s="305"/>
      <c r="K15" s="316"/>
      <c r="L15" s="316"/>
      <c r="M15" s="316"/>
      <c r="N15" s="316"/>
      <c r="O15" s="316"/>
      <c r="P15" s="316"/>
    </row>
    <row r="16" spans="1:16" ht="25.5">
      <c r="A16" s="25">
        <v>6</v>
      </c>
      <c r="B16" s="26" t="s">
        <v>45</v>
      </c>
      <c r="C16" s="27" t="s">
        <v>46</v>
      </c>
      <c r="D16" s="315" t="s">
        <v>16</v>
      </c>
      <c r="E16" s="316">
        <v>52</v>
      </c>
      <c r="F16" s="316"/>
      <c r="G16" s="304"/>
      <c r="H16" s="305"/>
      <c r="I16" s="316"/>
      <c r="J16" s="305"/>
      <c r="K16" s="316"/>
      <c r="L16" s="316"/>
      <c r="M16" s="316"/>
      <c r="N16" s="316"/>
      <c r="O16" s="316"/>
      <c r="P16" s="316"/>
    </row>
    <row r="17" spans="1:16" ht="26.25" thickBot="1">
      <c r="A17" s="25">
        <v>7</v>
      </c>
      <c r="B17" s="26" t="s">
        <v>45</v>
      </c>
      <c r="C17" s="27" t="s">
        <v>138</v>
      </c>
      <c r="D17" s="315" t="s">
        <v>124</v>
      </c>
      <c r="E17" s="316">
        <v>14</v>
      </c>
      <c r="F17" s="316"/>
      <c r="G17" s="304"/>
      <c r="H17" s="305"/>
      <c r="I17" s="316"/>
      <c r="J17" s="305"/>
      <c r="K17" s="316"/>
      <c r="L17" s="316"/>
      <c r="M17" s="316"/>
      <c r="N17" s="316"/>
      <c r="O17" s="316"/>
      <c r="P17" s="316"/>
    </row>
    <row r="18" spans="1:16" ht="15.75" thickBot="1">
      <c r="A18" s="101"/>
      <c r="B18" s="101"/>
      <c r="C18" s="102"/>
      <c r="D18" s="105" t="s">
        <v>81</v>
      </c>
      <c r="E18" s="106"/>
      <c r="F18" s="107"/>
      <c r="G18" s="107"/>
      <c r="H18" s="107"/>
      <c r="I18" s="107"/>
      <c r="J18" s="107"/>
      <c r="K18" s="107"/>
      <c r="L18" s="138">
        <f>SUM(L11:L17)</f>
        <v>0</v>
      </c>
      <c r="M18" s="138">
        <f>SUM(M11:M17)</f>
        <v>0</v>
      </c>
      <c r="N18" s="138">
        <f>SUM(N11:N17)</f>
        <v>0</v>
      </c>
      <c r="O18" s="138">
        <f>SUM(O11:O17)</f>
        <v>0</v>
      </c>
      <c r="P18" s="139">
        <f t="shared" ref="P18" si="0">M18+N18+O18</f>
        <v>0</v>
      </c>
    </row>
    <row r="19" spans="1:16">
      <c r="A19" s="89"/>
      <c r="B19" s="89"/>
      <c r="C19" s="11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>
      <c r="A20" s="89"/>
      <c r="B20" s="89"/>
      <c r="C20" s="11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1:16" s="37" customFormat="1">
      <c r="A21" s="89"/>
      <c r="B21" s="89"/>
      <c r="C21" s="11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6">
      <c r="A22" s="89"/>
      <c r="C22" s="95"/>
      <c r="D22" s="96"/>
      <c r="E22" s="96"/>
      <c r="F22" s="94"/>
      <c r="G22" s="94"/>
      <c r="H22" s="94"/>
      <c r="I22" s="89"/>
      <c r="J22" s="89"/>
      <c r="K22" s="89"/>
      <c r="L22" s="89"/>
      <c r="M22" s="89"/>
      <c r="N22" s="89"/>
      <c r="O22" s="89"/>
      <c r="P22" s="89"/>
    </row>
    <row r="23" spans="1:16">
      <c r="A23" s="89"/>
      <c r="C23" s="95"/>
      <c r="D23" s="96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1:16">
      <c r="A24" s="89"/>
      <c r="C24" s="95"/>
      <c r="D24" s="96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>
      <c r="A25" s="89"/>
      <c r="C25" s="95"/>
      <c r="D25" s="96"/>
      <c r="E25" s="96"/>
      <c r="F25" s="94"/>
      <c r="G25" s="94"/>
      <c r="H25" s="89"/>
      <c r="I25" s="89"/>
      <c r="J25" s="89"/>
      <c r="K25" s="89"/>
      <c r="L25" s="89"/>
      <c r="M25" s="89"/>
      <c r="N25" s="89"/>
      <c r="O25" s="89"/>
      <c r="P25" s="89"/>
    </row>
  </sheetData>
  <mergeCells count="7">
    <mergeCell ref="F8:K8"/>
    <mergeCell ref="L8:P8"/>
    <mergeCell ref="E8:E9"/>
    <mergeCell ref="A8:A9"/>
    <mergeCell ref="B8:B9"/>
    <mergeCell ref="C8:C9"/>
    <mergeCell ref="D8:D9"/>
  </mergeCells>
  <conditionalFormatting sqref="C11:C17">
    <cfRule type="expression" dxfId="0" priority="743" stopIfTrue="1">
      <formula>#REF!="tx"</formula>
    </cfRule>
  </conditionalFormatting>
  <printOptions horizontalCentered="1"/>
  <pageMargins left="0.39370078740157483" right="0.39370078740157483" top="0.74803149606299213" bottom="0.47244094488188981" header="0.31496062992125984" footer="0.31496062992125984"/>
  <pageSetup paperSize="9" scale="92" fitToHeight="100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  <pageSetUpPr fitToPage="1"/>
  </sheetPr>
  <dimension ref="A1:P33"/>
  <sheetViews>
    <sheetView showZeros="0" tabSelected="1" defaultGridColor="0" colorId="23" zoomScale="80" zoomScaleNormal="80" zoomScaleSheetLayoutView="100" workbookViewId="0">
      <selection activeCell="U24" sqref="U24"/>
    </sheetView>
  </sheetViews>
  <sheetFormatPr defaultRowHeight="15"/>
  <cols>
    <col min="1" max="1" width="6.28515625" style="15" customWidth="1"/>
    <col min="2" max="2" width="8.5703125" style="15" bestFit="1" customWidth="1"/>
    <col min="3" max="3" width="40.28515625" style="29" customWidth="1"/>
    <col min="4" max="4" width="5.28515625" style="15" customWidth="1"/>
    <col min="5" max="5" width="6.42578125" style="15" bestFit="1" customWidth="1"/>
    <col min="6" max="6" width="6" style="15" customWidth="1"/>
    <col min="7" max="7" width="8.5703125" style="15" customWidth="1"/>
    <col min="8" max="8" width="6.42578125" style="15" customWidth="1"/>
    <col min="9" max="9" width="8.5703125" style="15" customWidth="1"/>
    <col min="10" max="10" width="7.85546875" style="15" customWidth="1"/>
    <col min="11" max="11" width="7.85546875" style="15" bestFit="1" customWidth="1"/>
    <col min="12" max="12" width="8" style="15" customWidth="1"/>
    <col min="13" max="14" width="11.28515625" style="15" customWidth="1"/>
    <col min="15" max="15" width="9.85546875" style="15" customWidth="1"/>
    <col min="16" max="16" width="12.140625" style="15" customWidth="1"/>
    <col min="17" max="16384" width="9.140625" style="15"/>
  </cols>
  <sheetData>
    <row r="1" spans="1:16" ht="25.5">
      <c r="A1" s="187"/>
      <c r="B1" s="187"/>
      <c r="C1" s="186" t="s">
        <v>159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>
      <c r="A2" s="194" t="s">
        <v>155</v>
      </c>
      <c r="B2" s="185"/>
      <c r="C2" s="186"/>
      <c r="D2" s="185"/>
      <c r="E2" s="187"/>
      <c r="F2" s="188"/>
      <c r="G2" s="187"/>
      <c r="H2" s="189"/>
      <c r="I2" s="187"/>
      <c r="J2" s="187"/>
      <c r="K2" s="187"/>
      <c r="L2" s="187"/>
      <c r="M2" s="187"/>
      <c r="N2" s="187"/>
      <c r="O2" s="187"/>
      <c r="P2" s="187"/>
    </row>
    <row r="3" spans="1:16">
      <c r="A3" s="194" t="s">
        <v>74</v>
      </c>
      <c r="B3" s="187"/>
      <c r="C3" s="190"/>
      <c r="D3" s="187"/>
      <c r="E3" s="187"/>
      <c r="F3" s="188"/>
      <c r="G3" s="187"/>
      <c r="H3" s="189"/>
      <c r="I3" s="187"/>
      <c r="J3" s="187"/>
      <c r="K3" s="187"/>
      <c r="L3" s="187"/>
      <c r="M3" s="187"/>
      <c r="N3" s="187"/>
      <c r="O3" s="187"/>
      <c r="P3" s="187"/>
    </row>
    <row r="4" spans="1:16">
      <c r="A4" s="199" t="s">
        <v>73</v>
      </c>
      <c r="B4" s="191"/>
      <c r="C4" s="192"/>
      <c r="D4" s="191"/>
      <c r="E4" s="191"/>
      <c r="F4" s="188"/>
      <c r="G4" s="191"/>
      <c r="H4" s="191"/>
      <c r="I4" s="191"/>
      <c r="J4" s="191"/>
      <c r="K4" s="191"/>
      <c r="L4" s="191"/>
      <c r="M4" s="191"/>
      <c r="N4" s="187"/>
      <c r="O4" s="187"/>
      <c r="P4" s="191"/>
    </row>
    <row r="5" spans="1:16">
      <c r="A5" s="199"/>
      <c r="B5" s="191"/>
      <c r="C5" s="192"/>
      <c r="D5" s="191"/>
      <c r="E5" s="191"/>
      <c r="F5" s="191"/>
      <c r="G5" s="191"/>
      <c r="H5" s="191"/>
      <c r="I5" s="191"/>
      <c r="J5" s="191"/>
      <c r="K5" s="191"/>
      <c r="L5" s="191"/>
      <c r="M5" s="200"/>
      <c r="N5" s="187"/>
      <c r="O5" s="187"/>
      <c r="P5" s="191"/>
    </row>
    <row r="6" spans="1:16" s="37" customFormat="1">
      <c r="A6" s="49" t="s">
        <v>118</v>
      </c>
      <c r="B6" s="52"/>
      <c r="C6" s="53"/>
      <c r="D6" s="52"/>
      <c r="E6" s="52"/>
      <c r="F6" s="52"/>
      <c r="G6" s="52"/>
      <c r="H6" s="52"/>
      <c r="I6" s="52"/>
      <c r="J6" s="52"/>
      <c r="K6" s="52"/>
      <c r="L6" s="56" t="s">
        <v>20</v>
      </c>
      <c r="M6" s="148">
        <f>P26</f>
        <v>0</v>
      </c>
      <c r="N6" s="54"/>
      <c r="O6" s="54"/>
      <c r="P6" s="54"/>
    </row>
    <row r="7" spans="1:16" s="37" customFormat="1">
      <c r="A7" s="49"/>
      <c r="B7" s="52"/>
      <c r="C7" s="53"/>
      <c r="D7" s="52"/>
      <c r="E7" s="52"/>
      <c r="F7" s="52"/>
      <c r="G7" s="52"/>
      <c r="H7" s="52"/>
      <c r="I7" s="52"/>
      <c r="J7" s="52"/>
      <c r="K7" s="52"/>
      <c r="L7" s="56"/>
      <c r="M7" s="47"/>
      <c r="N7" s="54"/>
      <c r="O7" s="54"/>
      <c r="P7" s="54"/>
    </row>
    <row r="8" spans="1:16" s="16" customFormat="1" ht="12.75" customHeight="1">
      <c r="A8" s="353" t="s">
        <v>6</v>
      </c>
      <c r="B8" s="353" t="s">
        <v>7</v>
      </c>
      <c r="C8" s="353" t="s">
        <v>8</v>
      </c>
      <c r="D8" s="353" t="s">
        <v>15</v>
      </c>
      <c r="E8" s="353" t="s">
        <v>23</v>
      </c>
      <c r="F8" s="347" t="s">
        <v>21</v>
      </c>
      <c r="G8" s="348"/>
      <c r="H8" s="348"/>
      <c r="I8" s="348"/>
      <c r="J8" s="348"/>
      <c r="K8" s="349"/>
      <c r="L8" s="350" t="s">
        <v>22</v>
      </c>
      <c r="M8" s="351"/>
      <c r="N8" s="351"/>
      <c r="O8" s="351"/>
      <c r="P8" s="352"/>
    </row>
    <row r="9" spans="1:16" s="17" customFormat="1" ht="90">
      <c r="A9" s="354"/>
      <c r="B9" s="354"/>
      <c r="C9" s="354"/>
      <c r="D9" s="354"/>
      <c r="E9" s="354"/>
      <c r="F9" s="169" t="s">
        <v>24</v>
      </c>
      <c r="G9" s="170" t="s">
        <v>88</v>
      </c>
      <c r="H9" s="169" t="s">
        <v>25</v>
      </c>
      <c r="I9" s="170" t="s">
        <v>89</v>
      </c>
      <c r="J9" s="169" t="s">
        <v>26</v>
      </c>
      <c r="K9" s="169" t="s">
        <v>27</v>
      </c>
      <c r="L9" s="169" t="s">
        <v>28</v>
      </c>
      <c r="M9" s="169" t="s">
        <v>25</v>
      </c>
      <c r="N9" s="169" t="s">
        <v>71</v>
      </c>
      <c r="O9" s="169" t="s">
        <v>26</v>
      </c>
      <c r="P9" s="169" t="s">
        <v>29</v>
      </c>
    </row>
    <row r="10" spans="1:16">
      <c r="A10" s="164" t="s">
        <v>9</v>
      </c>
      <c r="B10" s="165"/>
      <c r="C10" s="166"/>
      <c r="D10" s="167"/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f t="shared" ref="K10" si="0">+H10+I10+J10</f>
        <v>0</v>
      </c>
      <c r="L10" s="162">
        <f t="shared" ref="L10" si="1">+ROUND(F10*$E10,2)</f>
        <v>0</v>
      </c>
      <c r="M10" s="162">
        <f t="shared" ref="M10" si="2">+ROUND(H10*$E10,2)</f>
        <v>0</v>
      </c>
      <c r="N10" s="162">
        <f t="shared" ref="N10" si="3">+ROUND(I10*$E10,2)</f>
        <v>0</v>
      </c>
      <c r="O10" s="162">
        <f t="shared" ref="O10" si="4">+ROUND(J10*$E10,2)</f>
        <v>0</v>
      </c>
      <c r="P10" s="162">
        <f t="shared" ref="P10" si="5">+M10+N10+O10</f>
        <v>0</v>
      </c>
    </row>
    <row r="11" spans="1:16">
      <c r="A11" s="149">
        <v>1</v>
      </c>
      <c r="B11" s="150"/>
      <c r="C11" s="151" t="s">
        <v>119</v>
      </c>
      <c r="D11" s="152"/>
      <c r="E11" s="152"/>
      <c r="F11" s="153"/>
      <c r="G11" s="153"/>
      <c r="H11" s="153"/>
      <c r="I11" s="153"/>
      <c r="J11" s="153"/>
      <c r="K11" s="153"/>
      <c r="L11" s="136">
        <f>ROUND(E11*F11,2)</f>
        <v>0</v>
      </c>
      <c r="M11" s="136">
        <f>ROUND(E11*H11,2)</f>
        <v>0</v>
      </c>
      <c r="N11" s="136">
        <f>ROUND(E11*I11,2)</f>
        <v>0</v>
      </c>
      <c r="O11" s="136">
        <f>ROUND(E11*J11,2)</f>
        <v>0</v>
      </c>
      <c r="P11" s="136">
        <f>M11+N11+O11</f>
        <v>0</v>
      </c>
    </row>
    <row r="12" spans="1:16" ht="38.25">
      <c r="A12" s="149">
        <v>2</v>
      </c>
      <c r="B12" s="150" t="s">
        <v>65</v>
      </c>
      <c r="C12" s="154" t="s">
        <v>134</v>
      </c>
      <c r="D12" s="318" t="s">
        <v>16</v>
      </c>
      <c r="E12" s="319">
        <v>2</v>
      </c>
      <c r="F12" s="304"/>
      <c r="G12" s="304"/>
      <c r="H12" s="305"/>
      <c r="I12" s="313"/>
      <c r="J12" s="305"/>
      <c r="K12" s="304"/>
      <c r="L12" s="305"/>
      <c r="M12" s="305"/>
      <c r="N12" s="305"/>
      <c r="O12" s="305"/>
      <c r="P12" s="305"/>
    </row>
    <row r="13" spans="1:16" ht="38.25">
      <c r="A13" s="149">
        <v>3</v>
      </c>
      <c r="B13" s="150" t="s">
        <v>65</v>
      </c>
      <c r="C13" s="154" t="s">
        <v>120</v>
      </c>
      <c r="D13" s="318" t="s">
        <v>16</v>
      </c>
      <c r="E13" s="319">
        <v>12</v>
      </c>
      <c r="F13" s="304"/>
      <c r="G13" s="304"/>
      <c r="H13" s="305"/>
      <c r="I13" s="303"/>
      <c r="J13" s="305"/>
      <c r="K13" s="304"/>
      <c r="L13" s="305"/>
      <c r="M13" s="305"/>
      <c r="N13" s="305"/>
      <c r="O13" s="305"/>
      <c r="P13" s="305"/>
    </row>
    <row r="14" spans="1:16" ht="38.25">
      <c r="A14" s="149">
        <v>4</v>
      </c>
      <c r="B14" s="150" t="s">
        <v>65</v>
      </c>
      <c r="C14" s="154" t="s">
        <v>121</v>
      </c>
      <c r="D14" s="318" t="s">
        <v>16</v>
      </c>
      <c r="E14" s="319">
        <v>1</v>
      </c>
      <c r="F14" s="304"/>
      <c r="G14" s="304"/>
      <c r="H14" s="305"/>
      <c r="I14" s="303"/>
      <c r="J14" s="305"/>
      <c r="K14" s="304"/>
      <c r="L14" s="305"/>
      <c r="M14" s="305"/>
      <c r="N14" s="305"/>
      <c r="O14" s="305"/>
      <c r="P14" s="305"/>
    </row>
    <row r="15" spans="1:16" ht="38.25">
      <c r="A15" s="149">
        <v>5</v>
      </c>
      <c r="B15" s="150" t="s">
        <v>65</v>
      </c>
      <c r="C15" s="154" t="s">
        <v>122</v>
      </c>
      <c r="D15" s="318" t="s">
        <v>16</v>
      </c>
      <c r="E15" s="319">
        <v>9</v>
      </c>
      <c r="F15" s="304"/>
      <c r="G15" s="304"/>
      <c r="H15" s="305"/>
      <c r="I15" s="303"/>
      <c r="J15" s="305"/>
      <c r="K15" s="304"/>
      <c r="L15" s="305"/>
      <c r="M15" s="305"/>
      <c r="N15" s="305"/>
      <c r="O15" s="305"/>
      <c r="P15" s="305"/>
    </row>
    <row r="16" spans="1:16" ht="23.25" customHeight="1">
      <c r="A16" s="149">
        <v>6</v>
      </c>
      <c r="B16" s="150" t="s">
        <v>65</v>
      </c>
      <c r="C16" s="154" t="s">
        <v>123</v>
      </c>
      <c r="D16" s="318" t="s">
        <v>124</v>
      </c>
      <c r="E16" s="320">
        <v>8</v>
      </c>
      <c r="F16" s="304"/>
      <c r="G16" s="304"/>
      <c r="H16" s="305"/>
      <c r="I16" s="303"/>
      <c r="J16" s="305"/>
      <c r="K16" s="304"/>
      <c r="L16" s="305"/>
      <c r="M16" s="305"/>
      <c r="N16" s="305"/>
      <c r="O16" s="305"/>
      <c r="P16" s="305"/>
    </row>
    <row r="17" spans="1:16" ht="48.75" customHeight="1">
      <c r="A17" s="149">
        <v>7</v>
      </c>
      <c r="B17" s="150" t="s">
        <v>65</v>
      </c>
      <c r="C17" s="154" t="s">
        <v>125</v>
      </c>
      <c r="D17" s="318" t="s">
        <v>124</v>
      </c>
      <c r="E17" s="320">
        <v>2</v>
      </c>
      <c r="F17" s="304"/>
      <c r="G17" s="304"/>
      <c r="H17" s="305"/>
      <c r="I17" s="303"/>
      <c r="J17" s="305"/>
      <c r="K17" s="304"/>
      <c r="L17" s="305"/>
      <c r="M17" s="305"/>
      <c r="N17" s="305"/>
      <c r="O17" s="305"/>
      <c r="P17" s="305"/>
    </row>
    <row r="18" spans="1:16" ht="22.5" customHeight="1">
      <c r="A18" s="149"/>
      <c r="B18" s="150"/>
      <c r="C18" s="151" t="s">
        <v>126</v>
      </c>
      <c r="D18" s="318"/>
      <c r="E18" s="319"/>
      <c r="F18" s="304"/>
      <c r="G18" s="304"/>
      <c r="H18" s="305"/>
      <c r="I18" s="303"/>
      <c r="J18" s="305"/>
      <c r="K18" s="304"/>
      <c r="L18" s="305"/>
      <c r="M18" s="305"/>
      <c r="N18" s="305"/>
      <c r="O18" s="305"/>
      <c r="P18" s="305"/>
    </row>
    <row r="19" spans="1:16" ht="38.25">
      <c r="A19" s="149">
        <v>10</v>
      </c>
      <c r="B19" s="150" t="s">
        <v>65</v>
      </c>
      <c r="C19" s="154" t="s">
        <v>127</v>
      </c>
      <c r="D19" s="318" t="s">
        <v>16</v>
      </c>
      <c r="E19" s="319">
        <v>52</v>
      </c>
      <c r="F19" s="304"/>
      <c r="G19" s="304"/>
      <c r="H19" s="305"/>
      <c r="I19" s="303"/>
      <c r="J19" s="305"/>
      <c r="K19" s="304"/>
      <c r="L19" s="305"/>
      <c r="M19" s="305"/>
      <c r="N19" s="305"/>
      <c r="O19" s="305"/>
      <c r="P19" s="305"/>
    </row>
    <row r="20" spans="1:16" ht="45.75" customHeight="1">
      <c r="A20" s="149">
        <v>11</v>
      </c>
      <c r="B20" s="150" t="s">
        <v>65</v>
      </c>
      <c r="C20" s="154" t="s">
        <v>128</v>
      </c>
      <c r="D20" s="318" t="s">
        <v>16</v>
      </c>
      <c r="E20" s="319">
        <v>12</v>
      </c>
      <c r="F20" s="304"/>
      <c r="G20" s="304"/>
      <c r="H20" s="305"/>
      <c r="I20" s="303"/>
      <c r="J20" s="305"/>
      <c r="K20" s="304"/>
      <c r="L20" s="305"/>
      <c r="M20" s="305"/>
      <c r="N20" s="305"/>
      <c r="O20" s="305"/>
      <c r="P20" s="305"/>
    </row>
    <row r="21" spans="1:16" ht="15" customHeight="1">
      <c r="A21" s="149">
        <v>12</v>
      </c>
      <c r="B21" s="150" t="s">
        <v>65</v>
      </c>
      <c r="C21" s="155" t="s">
        <v>129</v>
      </c>
      <c r="D21" s="321" t="s">
        <v>124</v>
      </c>
      <c r="E21" s="321">
        <v>14</v>
      </c>
      <c r="F21" s="304"/>
      <c r="G21" s="304"/>
      <c r="H21" s="305"/>
      <c r="I21" s="303"/>
      <c r="J21" s="305"/>
      <c r="K21" s="304"/>
      <c r="L21" s="305"/>
      <c r="M21" s="305"/>
      <c r="N21" s="305"/>
      <c r="O21" s="305"/>
      <c r="P21" s="305"/>
    </row>
    <row r="22" spans="1:16">
      <c r="A22" s="149">
        <v>13</v>
      </c>
      <c r="B22" s="150" t="s">
        <v>65</v>
      </c>
      <c r="C22" s="155" t="s">
        <v>130</v>
      </c>
      <c r="D22" s="321" t="s">
        <v>124</v>
      </c>
      <c r="E22" s="321">
        <v>3</v>
      </c>
      <c r="F22" s="304"/>
      <c r="G22" s="304"/>
      <c r="H22" s="305"/>
      <c r="I22" s="303"/>
      <c r="J22" s="305"/>
      <c r="K22" s="304"/>
      <c r="L22" s="305"/>
      <c r="M22" s="305"/>
      <c r="N22" s="305"/>
      <c r="O22" s="305"/>
      <c r="P22" s="305"/>
    </row>
    <row r="23" spans="1:16">
      <c r="A23" s="149">
        <v>14</v>
      </c>
      <c r="B23" s="150" t="s">
        <v>65</v>
      </c>
      <c r="C23" s="154" t="s">
        <v>131</v>
      </c>
      <c r="D23" s="318" t="s">
        <v>124</v>
      </c>
      <c r="E23" s="318">
        <v>2</v>
      </c>
      <c r="F23" s="304"/>
      <c r="G23" s="304"/>
      <c r="H23" s="305"/>
      <c r="I23" s="303"/>
      <c r="J23" s="305"/>
      <c r="K23" s="304"/>
      <c r="L23" s="305"/>
      <c r="M23" s="305"/>
      <c r="N23" s="305"/>
      <c r="O23" s="305"/>
      <c r="P23" s="305"/>
    </row>
    <row r="24" spans="1:16">
      <c r="A24" s="149">
        <v>15</v>
      </c>
      <c r="B24" s="150" t="s">
        <v>65</v>
      </c>
      <c r="C24" s="154" t="s">
        <v>132</v>
      </c>
      <c r="D24" s="318" t="s">
        <v>124</v>
      </c>
      <c r="E24" s="318">
        <v>1</v>
      </c>
      <c r="F24" s="304"/>
      <c r="G24" s="304"/>
      <c r="H24" s="305"/>
      <c r="I24" s="303"/>
      <c r="J24" s="305"/>
      <c r="K24" s="304"/>
      <c r="L24" s="305"/>
      <c r="M24" s="305"/>
      <c r="N24" s="305"/>
      <c r="O24" s="305"/>
      <c r="P24" s="305"/>
    </row>
    <row r="25" spans="1:16" ht="26.25" thickBot="1">
      <c r="A25" s="149">
        <v>16</v>
      </c>
      <c r="B25" s="150" t="s">
        <v>65</v>
      </c>
      <c r="C25" s="155" t="s">
        <v>135</v>
      </c>
      <c r="D25" s="321" t="s">
        <v>124</v>
      </c>
      <c r="E25" s="321">
        <v>14</v>
      </c>
      <c r="F25" s="304"/>
      <c r="G25" s="304"/>
      <c r="H25" s="305"/>
      <c r="I25" s="303"/>
      <c r="J25" s="305"/>
      <c r="K25" s="304"/>
      <c r="L25" s="305"/>
      <c r="M25" s="305"/>
      <c r="N25" s="305"/>
      <c r="O25" s="305"/>
      <c r="P25" s="305"/>
    </row>
    <row r="26" spans="1:16" ht="15.75" thickBot="1">
      <c r="A26" s="101"/>
      <c r="B26" s="101"/>
      <c r="C26" s="102"/>
      <c r="D26" s="105" t="s">
        <v>81</v>
      </c>
      <c r="E26" s="106"/>
      <c r="F26" s="107"/>
      <c r="G26" s="107"/>
      <c r="H26" s="107"/>
      <c r="I26" s="107"/>
      <c r="J26" s="107"/>
      <c r="K26" s="107"/>
      <c r="L26" s="138">
        <f>SUM(L12:L25)</f>
        <v>0</v>
      </c>
      <c r="M26" s="138">
        <f>SUM(M12:M25)</f>
        <v>0</v>
      </c>
      <c r="N26" s="138">
        <f>SUM(N12:N25)</f>
        <v>0</v>
      </c>
      <c r="O26" s="138">
        <f>SUM(O12:O25)</f>
        <v>0</v>
      </c>
      <c r="P26" s="139">
        <f t="shared" ref="P26" si="6">M26+N26+O26</f>
        <v>0</v>
      </c>
    </row>
    <row r="27" spans="1:16">
      <c r="A27" s="89"/>
      <c r="B27" s="89"/>
      <c r="C27" s="11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1:16">
      <c r="A28" s="89"/>
      <c r="B28" s="89"/>
      <c r="C28" s="11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1:16">
      <c r="A29" s="89"/>
      <c r="C29" s="95"/>
      <c r="D29" s="96"/>
      <c r="E29" s="96"/>
      <c r="F29" s="94"/>
      <c r="G29" s="94"/>
      <c r="H29" s="94"/>
      <c r="I29" s="89"/>
      <c r="J29" s="89"/>
      <c r="K29" s="89"/>
      <c r="L29" s="89"/>
      <c r="M29" s="89"/>
      <c r="N29" s="89"/>
      <c r="O29" s="89"/>
      <c r="P29" s="89"/>
    </row>
    <row r="30" spans="1:16">
      <c r="A30" s="89"/>
      <c r="C30" s="95"/>
      <c r="D30" s="96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1:16">
      <c r="A31" s="89"/>
      <c r="C31" s="95"/>
      <c r="D31" s="96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1:16">
      <c r="A32" s="89"/>
      <c r="C32" s="95"/>
      <c r="D32" s="96"/>
      <c r="E32" s="96"/>
      <c r="F32" s="94"/>
      <c r="G32" s="94"/>
      <c r="H32" s="89"/>
      <c r="I32" s="89"/>
      <c r="J32" s="89"/>
      <c r="K32" s="89"/>
      <c r="L32" s="89"/>
      <c r="M32" s="89"/>
      <c r="N32" s="89"/>
      <c r="O32" s="89"/>
      <c r="P32" s="89"/>
    </row>
    <row r="33" spans="1:16" hidden="1">
      <c r="A33" s="156"/>
      <c r="B33" s="156"/>
      <c r="C33" s="157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</row>
  </sheetData>
  <mergeCells count="7">
    <mergeCell ref="F8:K8"/>
    <mergeCell ref="L8:P8"/>
    <mergeCell ref="E8:E9"/>
    <mergeCell ref="A8:A9"/>
    <mergeCell ref="B8:B9"/>
    <mergeCell ref="C8:C9"/>
    <mergeCell ref="D8:D9"/>
  </mergeCells>
  <printOptions horizontalCentered="1"/>
  <pageMargins left="0.39370078740157483" right="0.39370078740157483" top="0.74803149606299213" bottom="0.47244094488188981" header="0.31496062992125984" footer="0.31496062992125984"/>
  <pageSetup paperSize="9" scale="94" fitToHeight="100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koptame</vt:lpstr>
      <vt:lpstr>kops_1</vt:lpstr>
      <vt:lpstr> 1-1</vt:lpstr>
      <vt:lpstr> 1-2</vt:lpstr>
      <vt:lpstr> 1-3</vt:lpstr>
      <vt:lpstr> 1-4</vt:lpstr>
      <vt:lpstr>1-5</vt:lpstr>
      <vt:lpstr>kops_2</vt:lpstr>
      <vt:lpstr> 2-1</vt:lpstr>
      <vt:lpstr>2-2</vt:lpstr>
      <vt:lpstr>' 1-1'!Print_Area</vt:lpstr>
      <vt:lpstr>' 1-2'!Print_Area</vt:lpstr>
      <vt:lpstr>' 1-3'!Print_Area</vt:lpstr>
      <vt:lpstr>' 1-4'!Print_Area</vt:lpstr>
      <vt:lpstr>' 2-1'!Print_Area</vt:lpstr>
      <vt:lpstr>'1-5'!Print_Area</vt:lpstr>
      <vt:lpstr>'2-2'!Print_Area</vt:lpstr>
      <vt:lpstr>kops_1!Print_Area</vt:lpstr>
      <vt:lpstr>kops_2!Print_Area</vt:lpstr>
      <vt:lpstr>' 1-1'!Print_Titles</vt:lpstr>
      <vt:lpstr>' 1-2'!Print_Titles</vt:lpstr>
      <vt:lpstr>' 1-3'!Print_Titles</vt:lpstr>
      <vt:lpstr>' 2-1'!Print_Titles</vt:lpstr>
      <vt:lpstr>'1-5'!Print_Titles</vt:lpstr>
      <vt:lpstr>'2-2'!Print_Titles</vt:lpstr>
      <vt:lpstr>kops_1!Print_Titles</vt:lpstr>
      <vt:lpstr>kops_2!Print_Titles</vt:lpstr>
      <vt:lpstr>koptame!Print_Titles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Māris Arnavs</cp:lastModifiedBy>
  <cp:lastPrinted>2017-09-11T13:13:37Z</cp:lastPrinted>
  <dcterms:created xsi:type="dcterms:W3CDTF">2016-05-04T16:32:22Z</dcterms:created>
  <dcterms:modified xsi:type="dcterms:W3CDTF">2017-09-20T07:02:58Z</dcterms:modified>
</cp:coreProperties>
</file>