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X:\DOMES_SEDES\AVIZEI un MAJAS LAPAI\2018.gads\01_JANVĀRIS\"/>
    </mc:Choice>
  </mc:AlternateContent>
  <bookViews>
    <workbookView xWindow="0" yWindow="0" windowWidth="28800" windowHeight="12210"/>
  </bookViews>
  <sheets>
    <sheet name="Kopa_apstiprinasanai_09_2017" sheetId="1" r:id="rId1"/>
  </sheets>
  <externalReferences>
    <externalReference r:id="rId2"/>
    <externalReference r:id="rId3"/>
    <externalReference r:id="rId4"/>
    <externalReference r:id="rId5"/>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Kopa_apstiprinasanai_09_2017!$A$1:$E$43</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28" i="1"/>
  <c r="E27" i="1"/>
  <c r="D27" i="1"/>
  <c r="C27" i="1"/>
  <c r="E26" i="1"/>
  <c r="D26" i="1"/>
  <c r="C26" i="1"/>
  <c r="D25" i="1"/>
  <c r="E24" i="1"/>
  <c r="D24" i="1"/>
  <c r="C24" i="1"/>
  <c r="E23" i="1"/>
  <c r="D23" i="1"/>
  <c r="C23" i="1"/>
  <c r="E22" i="1"/>
  <c r="E20" i="1" s="1"/>
  <c r="D22" i="1"/>
  <c r="C22" i="1"/>
  <c r="E21" i="1"/>
  <c r="D21" i="1"/>
  <c r="D20" i="1" s="1"/>
  <c r="C21" i="1"/>
  <c r="E19" i="1"/>
  <c r="C19" i="1"/>
  <c r="E18" i="1"/>
  <c r="E17" i="1"/>
  <c r="D17" i="1"/>
  <c r="C17" i="1"/>
  <c r="E16" i="1"/>
  <c r="D16" i="1"/>
  <c r="C16" i="1"/>
  <c r="E15" i="1"/>
  <c r="D15" i="1"/>
  <c r="C15" i="1"/>
  <c r="E14" i="1"/>
  <c r="D14" i="1"/>
  <c r="C14" i="1"/>
  <c r="E12" i="1"/>
  <c r="D12" i="1"/>
  <c r="C12" i="1"/>
  <c r="E11" i="1"/>
  <c r="D11" i="1"/>
  <c r="C11" i="1"/>
  <c r="E10" i="1"/>
  <c r="D10" i="1"/>
  <c r="C10" i="1"/>
  <c r="E9" i="1"/>
  <c r="D9" i="1"/>
  <c r="C9" i="1"/>
  <c r="E8" i="1"/>
  <c r="D8" i="1"/>
  <c r="C8" i="1"/>
  <c r="D13" i="1" l="1"/>
  <c r="E13" i="1"/>
  <c r="C13" i="1"/>
  <c r="C20" i="1"/>
  <c r="D30" i="1"/>
  <c r="D32" i="1" s="1"/>
  <c r="D34" i="1" s="1"/>
  <c r="D35" i="1" s="1"/>
  <c r="E30" i="1"/>
  <c r="E32" i="1" s="1"/>
  <c r="E34" i="1" s="1"/>
  <c r="E35" i="1" s="1"/>
  <c r="C30" i="1" l="1"/>
  <c r="C32" i="1" s="1"/>
  <c r="C34" i="1" s="1"/>
  <c r="C35" i="1" s="1"/>
</calcChain>
</file>

<file path=xl/sharedStrings.xml><?xml version="1.0" encoding="utf-8"?>
<sst xmlns="http://schemas.openxmlformats.org/spreadsheetml/2006/main" count="45" uniqueCount="45">
  <si>
    <t>APSTIPRINĀTS</t>
  </si>
  <si>
    <t xml:space="preserve">Ādažu novada izglītības iestāžu izdevumu tāmes 2018.gadam. </t>
  </si>
  <si>
    <t>EKK kods</t>
  </si>
  <si>
    <t>Izmaksu veidi</t>
  </si>
  <si>
    <t>Ādažu PII, EUR xx.01.2018. pēc 2017.gada faktiskajām izmaksām</t>
  </si>
  <si>
    <t>Kadagas PII, EUR xx.01.2018. pēc 2017.gada faktiskajām izmaksām</t>
  </si>
  <si>
    <t>Ādažu vidusskola, EUR xx.01.2018. pēc 2017.gada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</si>
  <si>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</si>
  <si>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</si>
  <si>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</si>
  <si>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</si>
  <si>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</si>
  <si>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</si>
  <si>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</si>
  <si>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</si>
  <si>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</si>
  <si>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</si>
  <si>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</si>
  <si>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</si>
  <si>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</si>
  <si>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</si>
  <si>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</si>
  <si>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</si>
  <si>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</si>
  <si>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</si>
  <si>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</si>
  <si>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</si>
  <si>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</si>
  <si>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</si>
  <si>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</si>
  <si>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rPr>
      <t xml:space="preserve">  (neieskaitot mērķdotāciju mācību materiāliem)</t>
    </r>
  </si>
  <si>
    <t>5233 - M</t>
  </si>
  <si>
    <t>Bibliotēku krājumi - Valsts mērķdotācija</t>
  </si>
  <si>
    <t>Kopā izdevumi:</t>
  </si>
  <si>
    <t>Kopā pašvaldības līdzekļi</t>
  </si>
  <si>
    <t>Skolēnu skaits (uz 01.01.2018.)</t>
  </si>
  <si>
    <t>Izmaksas 1 audzēknim (gadā)</t>
  </si>
  <si>
    <t>Izmaksas 1 audzēknim (mēnesī)</t>
  </si>
  <si>
    <t xml:space="preserve">Izmaksu aprēķins veikts atbilstoši LR Ministru kabineta 2016.gada 28.jūnija noteikumiem Nr.418 "Kārtība, kādā veicami pašvaldību savstarpējie norēķini par izglītības iestāžu sniegtajiem pakalpojumiem", balstoties uz 2015.gada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</si>
  <si>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</si>
  <si>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</si>
  <si>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</si>
  <si>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 xml:space="preserve">Domes priekšsēdētājs </t>
  </si>
  <si>
    <t>M.Sprindžuks</t>
  </si>
  <si>
    <t>Ar Ādažu novada domes 2018.gada 23.janvāra sēdes lēmumu protokols Nr.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</si>
</sst>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s>
  <fills count="3">
    <fill>
      <patternFill patternType="none"/>
    </fill>
    <fill>
      <patternFill patternType="gray125"/>
    </fill>
    <fill>
      <patternFill patternType="solid">
        <fgColor indexed="50"/>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s>
  <cellStyleXfs count="3">
    <xf numFmtId="0" fontId="0" fillId="0" borderId="0"/>
    <xf numFmtId="43" fontId="11" fillId="0" borderId="0" applyFont="0" applyFill="0" applyBorder="0" applyAlignment="0" applyProtection="0"/>
    <xf numFmtId="0" fontId="1" fillId="0" borderId="0"/>
  </cellStyleXfs>
  <cellXfs count="58">
    <xf numFmtId="0" fontId="0" fillId="0" borderId="0" xfId="0"/>
    <xf numFmtId="0" fontId="2" fillId="0" borderId="0" xfId="2" applyFont="1"/>
    <xf numFmtId="0" fontId="3" fillId="0" borderId="0" xfId="2" applyFont="1" applyAlignment="1">
      <alignment horizontal="right" vertical="center" wrapText="1"/>
    </xf>
    <xf numFmtId="0" fontId="4" fillId="0" borderId="0" xfId="2" applyFont="1" applyAlignment="1"/>
    <xf numFmtId="0" fontId="4" fillId="0" borderId="0" xfId="2" applyFont="1" applyAlignment="1">
      <alignment wrapText="1"/>
    </xf>
    <xf numFmtId="0" fontId="5" fillId="0" borderId="0" xfId="2" applyFont="1"/>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3" fillId="0" borderId="0" xfId="2" applyFont="1"/>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Fill="1" applyBorder="1" applyAlignment="1">
      <alignment horizontal="center"/>
    </xf>
    <xf numFmtId="4" fontId="3" fillId="0" borderId="8" xfId="2" applyNumberFormat="1" applyFont="1" applyFill="1" applyBorder="1" applyAlignment="1">
      <alignment horizontal="center"/>
    </xf>
    <xf numFmtId="0" fontId="7" fillId="0" borderId="5" xfId="2" applyFont="1" applyBorder="1" applyAlignment="1">
      <alignment horizontal="center"/>
    </xf>
    <xf numFmtId="0" fontId="7" fillId="0" borderId="6" xfId="2" applyFont="1" applyBorder="1" applyAlignment="1">
      <alignment horizontal="left" wrapText="1"/>
    </xf>
    <xf numFmtId="4" fontId="7" fillId="0" borderId="7" xfId="2" applyNumberFormat="1" applyFont="1" applyFill="1" applyBorder="1" applyAlignment="1">
      <alignment horizontal="center"/>
    </xf>
    <xf numFmtId="4" fontId="7" fillId="0" borderId="8" xfId="2" applyNumberFormat="1" applyFont="1" applyFill="1" applyBorder="1" applyAlignment="1">
      <alignment horizontal="center"/>
    </xf>
    <xf numFmtId="0" fontId="3" fillId="0" borderId="9" xfId="2" applyFont="1" applyBorder="1" applyAlignment="1">
      <alignment wrapText="1"/>
    </xf>
    <xf numFmtId="0" fontId="8" fillId="0" borderId="5" xfId="2" applyFont="1" applyBorder="1" applyAlignment="1">
      <alignment horizontal="right"/>
    </xf>
    <xf numFmtId="0" fontId="8" fillId="0" borderId="6" xfId="2" applyFont="1" applyBorder="1" applyAlignment="1">
      <alignment horizontal="right" wrapText="1"/>
    </xf>
    <xf numFmtId="4" fontId="8" fillId="0" borderId="7" xfId="2" applyNumberFormat="1" applyFont="1" applyFill="1" applyBorder="1" applyAlignment="1">
      <alignment horizontal="center"/>
    </xf>
    <xf numFmtId="4" fontId="8" fillId="0" borderId="8" xfId="2" applyNumberFormat="1" applyFont="1" applyFill="1" applyBorder="1" applyAlignment="1">
      <alignment horizontal="center"/>
    </xf>
    <xf numFmtId="0" fontId="3" fillId="0" borderId="10" xfId="2" applyFont="1" applyBorder="1" applyAlignment="1">
      <alignment horizontal="center"/>
    </xf>
    <xf numFmtId="0" fontId="7" fillId="0" borderId="11" xfId="2" applyFont="1" applyBorder="1" applyAlignment="1">
      <alignment horizontal="left" wrapText="1"/>
    </xf>
    <xf numFmtId="4" fontId="8" fillId="0" borderId="12" xfId="2" applyNumberFormat="1" applyFont="1" applyFill="1" applyBorder="1" applyAlignment="1">
      <alignment horizontal="center"/>
    </xf>
    <xf numFmtId="4" fontId="3" fillId="0" borderId="13" xfId="2" applyNumberFormat="1" applyFont="1" applyFill="1" applyBorder="1" applyAlignment="1">
      <alignment horizontal="center"/>
    </xf>
    <xf numFmtId="0" fontId="7" fillId="0" borderId="14" xfId="2" applyFont="1" applyBorder="1" applyAlignment="1">
      <alignment horizontal="center"/>
    </xf>
    <xf numFmtId="0" fontId="7" fillId="0" borderId="15" xfId="2" applyFont="1" applyBorder="1" applyAlignment="1">
      <alignment horizontal="left" wrapText="1"/>
    </xf>
    <xf numFmtId="4" fontId="7" fillId="0" borderId="16" xfId="2" applyNumberFormat="1" applyFont="1" applyBorder="1" applyAlignment="1">
      <alignment horizontal="center"/>
    </xf>
    <xf numFmtId="4" fontId="7" fillId="0" borderId="16" xfId="2" applyNumberFormat="1" applyFont="1" applyFill="1" applyBorder="1" applyAlignment="1">
      <alignment horizontal="center"/>
    </xf>
    <xf numFmtId="4" fontId="7" fillId="0" borderId="17" xfId="2" applyNumberFormat="1" applyFont="1" applyFill="1" applyBorder="1" applyAlignment="1">
      <alignment horizontal="center"/>
    </xf>
    <xf numFmtId="0" fontId="7" fillId="0" borderId="0" xfId="2" applyFont="1"/>
    <xf numFmtId="0" fontId="6" fillId="0" borderId="18" xfId="2" applyFont="1" applyBorder="1" applyAlignment="1">
      <alignment horizontal="center"/>
    </xf>
    <xf numFmtId="0" fontId="6" fillId="0" borderId="19" xfId="2" applyFont="1" applyBorder="1" applyAlignment="1">
      <alignment horizontal="left" wrapText="1"/>
    </xf>
    <xf numFmtId="4" fontId="6" fillId="0" borderId="20" xfId="2" applyNumberFormat="1" applyFont="1" applyBorder="1" applyAlignment="1">
      <alignment horizontal="center"/>
    </xf>
    <xf numFmtId="0" fontId="3" fillId="0" borderId="6" xfId="2" applyFont="1" applyBorder="1" applyAlignment="1">
      <alignment horizontal="center" wrapText="1"/>
    </xf>
    <xf numFmtId="4" fontId="3" fillId="0" borderId="7" xfId="2" applyNumberFormat="1" applyFont="1" applyBorder="1" applyAlignment="1">
      <alignment horizontal="center"/>
    </xf>
    <xf numFmtId="0" fontId="3" fillId="0" borderId="21" xfId="2" applyFont="1" applyBorder="1"/>
    <xf numFmtId="4" fontId="6" fillId="0" borderId="22" xfId="2" applyNumberFormat="1" applyFont="1" applyBorder="1" applyAlignment="1">
      <alignment horizontal="center"/>
    </xf>
    <xf numFmtId="3" fontId="3" fillId="0" borderId="7" xfId="2" applyNumberFormat="1" applyFont="1" applyBorder="1" applyAlignment="1">
      <alignment horizontal="center"/>
    </xf>
    <xf numFmtId="0" fontId="9" fillId="0" borderId="8" xfId="2" applyNumberFormat="1" applyFont="1" applyBorder="1" applyAlignment="1">
      <alignment horizontal="center"/>
    </xf>
    <xf numFmtId="0" fontId="6" fillId="0" borderId="6" xfId="2" applyFont="1" applyBorder="1" applyAlignment="1">
      <alignment horizontal="left" wrapText="1"/>
    </xf>
    <xf numFmtId="4" fontId="6" fillId="0" borderId="7" xfId="2" applyNumberFormat="1" applyFont="1" applyFill="1" applyBorder="1" applyAlignment="1">
      <alignment horizontal="center"/>
    </xf>
    <xf numFmtId="4" fontId="6" fillId="0" borderId="8" xfId="2" applyNumberFormat="1" applyFont="1" applyFill="1" applyBorder="1" applyAlignment="1">
      <alignment horizontal="center"/>
    </xf>
    <xf numFmtId="0" fontId="10" fillId="0" borderId="0" xfId="2" applyFont="1" applyAlignment="1">
      <alignment horizontal="right" wrapText="1"/>
    </xf>
    <xf numFmtId="43" fontId="2" fillId="0" borderId="0" xfId="1" applyFont="1"/>
    <xf numFmtId="0" fontId="12" fillId="0" borderId="0" xfId="2" applyFont="1"/>
    <xf numFmtId="0" fontId="13" fillId="0" borderId="0" xfId="2" applyFont="1" applyAlignment="1">
      <alignment wrapText="1"/>
    </xf>
    <xf numFmtId="0" fontId="3" fillId="0" borderId="0" xfId="2" applyFont="1" applyAlignment="1">
      <alignment wrapText="1"/>
    </xf>
    <xf numFmtId="0" fontId="2" fillId="0" borderId="0" xfId="2" applyFont="1" applyAlignment="1">
      <alignment wrapText="1"/>
    </xf>
    <xf numFmtId="0" fontId="3" fillId="0" borderId="0" xfId="2" applyFont="1" applyAlignment="1">
      <alignment horizontal="right" vertical="center"/>
    </xf>
    <xf numFmtId="0" fontId="13" fillId="0" borderId="0" xfId="2" applyFont="1" applyAlignment="1">
      <alignment horizontal="left" wrapText="1"/>
    </xf>
    <xf numFmtId="0" fontId="4" fillId="0" borderId="0" xfId="2" applyFont="1" applyAlignment="1">
      <alignment horizontal="center"/>
    </xf>
    <xf numFmtId="0" fontId="13" fillId="0" borderId="0" xfId="2" applyFont="1" applyAlignment="1">
      <alignment horizontal="justify" wrapText="1"/>
    </xf>
  </cellXfs>
  <cellStyles count="3">
    <cellStyle name="Comma" xfId="1" builtinId="3"/>
    <cellStyle name="Normal"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mite\Desktop\2010\2018\Izgl_iest_tames\Izgl_iest_tames_2018_aprekins_ar_basein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rmite\Desktop\2010\2017\Izgl_iest_tames\Izgl_iest_tames_2017_pielikums_lemumam_17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a_apstiprinasanai_09_2017"/>
      <sheetName val="0910_2017"/>
      <sheetName val="0920_2017"/>
      <sheetName val="0950_2017"/>
      <sheetName val="0812_2017"/>
      <sheetName val="Lidzfinansejum_PPII_2017 (2)"/>
      <sheetName val="Lidzfinansejum_PPII_2017"/>
      <sheetName val="Kopa_apstiprinasanai_2017"/>
      <sheetName val="Kopa_apstiprinasanai_2016"/>
      <sheetName val="0910_2016"/>
      <sheetName val="0920_2016"/>
      <sheetName val="0950_2016"/>
      <sheetName val="0910_plans"/>
      <sheetName val="0920_plans"/>
      <sheetName val="0950_plans"/>
      <sheetName val="0812"/>
      <sheetName val="Lidzfinansejum_PPII_2017_formul"/>
    </sheetNames>
    <sheetDataSet>
      <sheetData sheetId="0"/>
      <sheetData sheetId="1">
        <row r="29">
          <cell r="D29">
            <v>120718.42</v>
          </cell>
        </row>
        <row r="32">
          <cell r="D32">
            <v>29179.87</v>
          </cell>
        </row>
        <row r="38">
          <cell r="D38">
            <v>4585.4799999999996</v>
          </cell>
        </row>
        <row r="89">
          <cell r="D89">
            <v>497130.31</v>
          </cell>
          <cell r="G89">
            <v>3787.1428571428573</v>
          </cell>
        </row>
        <row r="95">
          <cell r="D95">
            <v>21363.68</v>
          </cell>
        </row>
        <row r="96">
          <cell r="D96">
            <v>121770.44</v>
          </cell>
          <cell r="G96">
            <v>893.38700000000006</v>
          </cell>
        </row>
        <row r="103">
          <cell r="D103">
            <v>60</v>
          </cell>
        </row>
        <row r="107">
          <cell r="D107">
            <v>622.73</v>
          </cell>
        </row>
        <row r="110">
          <cell r="D110">
            <v>26219.95</v>
          </cell>
          <cell r="G110">
            <v>1166.7710476190475</v>
          </cell>
        </row>
        <row r="114">
          <cell r="D114">
            <v>5804.99</v>
          </cell>
          <cell r="G114">
            <v>160.84200000000001</v>
          </cell>
        </row>
        <row r="118">
          <cell r="D118">
            <v>52811.39</v>
          </cell>
          <cell r="G118">
            <v>427.24419047619057</v>
          </cell>
        </row>
        <row r="124">
          <cell r="D124">
            <v>5014.1499999999996</v>
          </cell>
          <cell r="G124">
            <v>262.64595238095239</v>
          </cell>
        </row>
        <row r="130">
          <cell r="D130">
            <v>10185.280000000001</v>
          </cell>
          <cell r="G130">
            <v>15.582809523809527</v>
          </cell>
        </row>
        <row r="133">
          <cell r="D133">
            <v>37023.65</v>
          </cell>
          <cell r="G133">
            <v>1939.3340476190479</v>
          </cell>
        </row>
        <row r="135">
          <cell r="D135">
            <v>0</v>
          </cell>
        </row>
        <row r="136">
          <cell r="D136">
            <v>348.69</v>
          </cell>
        </row>
        <row r="138">
          <cell r="D138">
            <v>7780.43</v>
          </cell>
          <cell r="G138">
            <v>407.54633333333339</v>
          </cell>
        </row>
        <row r="139">
          <cell r="D139">
            <v>5732.26</v>
          </cell>
        </row>
      </sheetData>
      <sheetData sheetId="2">
        <row r="29">
          <cell r="D29">
            <v>42610.65</v>
          </cell>
        </row>
        <row r="32">
          <cell r="D32">
            <v>10722.21</v>
          </cell>
        </row>
        <row r="38">
          <cell r="D38">
            <v>1285.81</v>
          </cell>
        </row>
        <row r="86">
          <cell r="D86">
            <v>354655.59</v>
          </cell>
        </row>
        <row r="92">
          <cell r="D92">
            <v>13523.06</v>
          </cell>
        </row>
        <row r="93">
          <cell r="D93">
            <v>86635.65</v>
          </cell>
        </row>
        <row r="100">
          <cell r="D100">
            <v>94</v>
          </cell>
        </row>
        <row r="107">
          <cell r="D107">
            <v>3008.51</v>
          </cell>
        </row>
        <row r="110">
          <cell r="D110">
            <v>24438.19</v>
          </cell>
        </row>
        <row r="114">
          <cell r="D114">
            <v>3435.27</v>
          </cell>
        </row>
        <row r="118">
          <cell r="D118">
            <v>24292.09</v>
          </cell>
        </row>
        <row r="127">
          <cell r="D127">
            <v>6714.29</v>
          </cell>
        </row>
        <row r="131">
          <cell r="D131">
            <v>18228.009999999998</v>
          </cell>
        </row>
        <row r="133">
          <cell r="D133">
            <v>99.83</v>
          </cell>
        </row>
        <row r="135">
          <cell r="D135">
            <v>5386.48</v>
          </cell>
        </row>
        <row r="136">
          <cell r="D136">
            <v>2629.36</v>
          </cell>
        </row>
      </sheetData>
      <sheetData sheetId="3">
        <row r="31">
          <cell r="D31">
            <v>1330197.53</v>
          </cell>
        </row>
        <row r="36">
          <cell r="D36">
            <v>314838.34000000003</v>
          </cell>
        </row>
        <row r="43">
          <cell r="D43">
            <v>2089.09</v>
          </cell>
        </row>
        <row r="47">
          <cell r="D47">
            <v>24082.080000000002</v>
          </cell>
        </row>
        <row r="99">
          <cell r="D99">
            <v>365819.04</v>
          </cell>
        </row>
        <row r="105">
          <cell r="D105">
            <v>14543.65</v>
          </cell>
        </row>
        <row r="107">
          <cell r="D107">
            <v>87706.35</v>
          </cell>
        </row>
        <row r="114">
          <cell r="D114">
            <v>0</v>
          </cell>
        </row>
        <row r="121">
          <cell r="D121">
            <v>7554.59</v>
          </cell>
        </row>
        <row r="124">
          <cell r="D124">
            <v>69095.09</v>
          </cell>
        </row>
        <row r="128">
          <cell r="D128">
            <v>59663.57</v>
          </cell>
        </row>
        <row r="132">
          <cell r="D132">
            <v>160322.31</v>
          </cell>
        </row>
        <row r="138">
          <cell r="D138">
            <v>10007.06</v>
          </cell>
        </row>
        <row r="140">
          <cell r="D140">
            <v>108.48</v>
          </cell>
        </row>
        <row r="145">
          <cell r="D145">
            <v>42034.6</v>
          </cell>
        </row>
        <row r="149">
          <cell r="D149">
            <v>42725.440000000002</v>
          </cell>
        </row>
        <row r="151">
          <cell r="D151">
            <v>692.33</v>
          </cell>
        </row>
        <row r="153">
          <cell r="D153">
            <v>14468.71</v>
          </cell>
        </row>
        <row r="156">
          <cell r="D156">
            <v>36431.089999999997</v>
          </cell>
        </row>
        <row r="162">
          <cell r="D162">
            <v>3000</v>
          </cell>
        </row>
      </sheetData>
      <sheetData sheetId="4">
        <row r="30">
          <cell r="H30">
            <v>80375.028000000006</v>
          </cell>
        </row>
        <row r="36">
          <cell r="H36">
            <v>18830.124751800002</v>
          </cell>
        </row>
        <row r="46">
          <cell r="H46">
            <v>1122.636</v>
          </cell>
        </row>
        <row r="49">
          <cell r="H49">
            <v>12683.867999999999</v>
          </cell>
        </row>
        <row r="52">
          <cell r="H52">
            <v>774.98400000000004</v>
          </cell>
        </row>
        <row r="56">
          <cell r="H56">
            <v>27292.799999999999</v>
          </cell>
        </row>
        <row r="62">
          <cell r="H62">
            <v>48.24</v>
          </cell>
        </row>
        <row r="67">
          <cell r="H67">
            <v>4110.8040000000001</v>
          </cell>
        </row>
        <row r="71">
          <cell r="H71">
            <v>13450.134</v>
          </cell>
        </row>
        <row r="73">
          <cell r="H73">
            <v>27.581999999999997</v>
          </cell>
        </row>
        <row r="75">
          <cell r="H75">
            <v>2829.1019999999999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dzfinansejum_PPII_2017 (2)"/>
      <sheetName val="Lidzfinansejum_PPII_2017"/>
      <sheetName val="Kopa_apstiprinasanai_2017"/>
      <sheetName val="Kopa_apstiprinasanai_2016"/>
      <sheetName val="0910"/>
      <sheetName val="0920"/>
      <sheetName val="0950"/>
      <sheetName val="Lidzfinansejum_PPII_2017_formul"/>
    </sheetNames>
    <sheetDataSet>
      <sheetData sheetId="0"/>
      <sheetData sheetId="1"/>
      <sheetData sheetId="2"/>
      <sheetData sheetId="3"/>
      <sheetData sheetId="4"/>
      <sheetData sheetId="5">
        <row r="128">
          <cell r="D128">
            <v>3902</v>
          </cell>
          <cell r="G128">
            <v>1362</v>
          </cell>
        </row>
      </sheetData>
      <sheetData sheetId="6"/>
      <sheetData sheetId="7"/>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3"/>
  <sheetViews>
    <sheetView tabSelected="1" zoomScaleNormal="100" workbookViewId="0">
      <selection activeCell="A45" sqref="A45"/>
    </sheetView>
  </sheetViews>
  <sheetFormatPr defaultRowHeight="18.75" outlineLevelCol="1" x14ac:dyDescent="0.3"/>
  <cols>
    <col min="1" max="1" width="10.42578125" style="1" customWidth="1"/>
    <col min="2" max="2" width="40.140625" style="53" customWidth="1"/>
    <col min="3" max="4" width="23.28515625" style="1" customWidth="1" outlineLevel="1"/>
    <col min="5" max="5" width="23.28515625" style="1" customWidth="1"/>
    <col min="6" max="6" width="25.28515625" style="1" customWidth="1"/>
    <col min="7" max="16384" width="9.140625" style="1"/>
  </cols>
  <sheetData>
    <row r="1" spans="1:5" ht="18.75" customHeight="1" x14ac:dyDescent="0.3">
      <c r="B1" s="2"/>
      <c r="C1" s="2"/>
      <c r="E1" s="2" t="s">
        <v>0</v>
      </c>
    </row>
    <row r="2" spans="1:5" ht="18.75" customHeight="1" x14ac:dyDescent="0.3">
      <c r="B2" s="2"/>
      <c r="C2" s="2"/>
      <c r="E2" s="54" t="s">
        <v>44</v>
      </c>
    </row>
    <row r="3" spans="1:5" ht="18.75" customHeight="1" x14ac:dyDescent="0.3">
      <c r="B3" s="2"/>
      <c r="C3" s="2"/>
    </row>
    <row r="4" spans="1:5" x14ac:dyDescent="0.3">
      <c r="A4" s="56" t="s">
        <v>1</v>
      </c>
      <c r="B4" s="56"/>
      <c r="C4" s="56"/>
      <c r="D4" s="56"/>
      <c r="E4" s="56"/>
    </row>
    <row r="5" spans="1:5" ht="15" customHeight="1" x14ac:dyDescent="0.3">
      <c r="A5" s="3"/>
      <c r="B5" s="4"/>
      <c r="C5" s="3"/>
      <c r="D5" s="5"/>
    </row>
    <row r="6" spans="1:5" ht="15" customHeight="1" thickBot="1" x14ac:dyDescent="0.35">
      <c r="A6" s="6"/>
      <c r="B6" s="7"/>
      <c r="C6" s="6"/>
    </row>
    <row r="7" spans="1:5" s="12" customFormat="1" ht="63" customHeight="1" x14ac:dyDescent="0.25">
      <c r="A7" s="8" t="s">
        <v>2</v>
      </c>
      <c r="B7" s="9" t="s">
        <v>3</v>
      </c>
      <c r="C7" s="10" t="s">
        <v>4</v>
      </c>
      <c r="D7" s="10" t="s">
        <v>5</v>
      </c>
      <c r="E7" s="11" t="s">
        <v>6</v>
      </c>
    </row>
    <row r="8" spans="1:5" s="12" customFormat="1" ht="31.5" x14ac:dyDescent="0.25">
      <c r="A8" s="13">
        <v>1100</v>
      </c>
      <c r="B8" s="14" t="s">
        <v>7</v>
      </c>
      <c r="C8" s="15">
        <f>'[3]0910_2017'!D89-'[3]0910_2017'!D95-'[3]0910_2017'!G89</f>
        <v>471979.48714285716</v>
      </c>
      <c r="D8" s="15">
        <f>'[3]0920_2017'!D86-'[3]0920_2017'!D92</f>
        <v>341132.53</v>
      </c>
      <c r="E8" s="16">
        <f>'[3]0950_2017'!D99-'[3]0950_2017'!D105+'[3]0812_2017'!H30</f>
        <v>431650.41799999995</v>
      </c>
    </row>
    <row r="9" spans="1:5" s="12" customFormat="1" ht="15.75" x14ac:dyDescent="0.25">
      <c r="A9" s="17" t="s">
        <v>8</v>
      </c>
      <c r="B9" s="18" t="s">
        <v>9</v>
      </c>
      <c r="C9" s="19">
        <f>'[3]0910_2017'!D29</f>
        <v>120718.42</v>
      </c>
      <c r="D9" s="19">
        <f>'[3]0920_2017'!D29</f>
        <v>42610.65</v>
      </c>
      <c r="E9" s="20">
        <f>'[3]0950_2017'!D31</f>
        <v>1330197.53</v>
      </c>
    </row>
    <row r="10" spans="1:5" s="12" customFormat="1" ht="15.75" x14ac:dyDescent="0.25">
      <c r="A10" s="13">
        <v>1200</v>
      </c>
      <c r="B10" s="14" t="s">
        <v>10</v>
      </c>
      <c r="C10" s="15">
        <f>'[3]0910_2017'!D96-'[3]0910_2017'!D95*0.2359-'[3]0910_2017'!G96</f>
        <v>115837.360888</v>
      </c>
      <c r="D10" s="15">
        <f>'[3]0920_2017'!D93-'[3]0920_2017'!D92*0.2359</f>
        <v>83445.560145999989</v>
      </c>
      <c r="E10" s="16">
        <f>'[3]0950_2017'!D107-'[3]0950_2017'!D105*0.2359+'[3]0812_2017'!H36</f>
        <v>103105.62771680001</v>
      </c>
    </row>
    <row r="11" spans="1:5" s="12" customFormat="1" ht="31.5" x14ac:dyDescent="0.25">
      <c r="A11" s="17" t="s">
        <v>11</v>
      </c>
      <c r="B11" s="18" t="s">
        <v>12</v>
      </c>
      <c r="C11" s="19">
        <f>'[3]0910_2017'!D32</f>
        <v>29179.87</v>
      </c>
      <c r="D11" s="19">
        <f>'[3]0920_2017'!D32</f>
        <v>10722.21</v>
      </c>
      <c r="E11" s="20">
        <f>'[3]0950_2017'!D36</f>
        <v>314838.34000000003</v>
      </c>
    </row>
    <row r="12" spans="1:5" s="12" customFormat="1" ht="31.5" x14ac:dyDescent="0.25">
      <c r="A12" s="13">
        <v>2110</v>
      </c>
      <c r="B12" s="21" t="s">
        <v>13</v>
      </c>
      <c r="C12" s="15">
        <f>'[3]0910_2017'!D103</f>
        <v>60</v>
      </c>
      <c r="D12" s="15">
        <f>'[3]0920_2017'!D100</f>
        <v>94</v>
      </c>
      <c r="E12" s="16">
        <f>'[3]0950_2017'!D114</f>
        <v>0</v>
      </c>
    </row>
    <row r="13" spans="1:5" s="12" customFormat="1" ht="15.75" x14ac:dyDescent="0.25">
      <c r="A13" s="13">
        <v>2200</v>
      </c>
      <c r="B13" s="14" t="s">
        <v>14</v>
      </c>
      <c r="C13" s="15">
        <f>C14+C15+C16+C17+C18+C19</f>
        <v>88455.706809523821</v>
      </c>
      <c r="D13" s="15">
        <f t="shared" ref="D13:E13" si="0">D14+D15+D16+D17+D18+D19</f>
        <v>55174.06</v>
      </c>
      <c r="E13" s="15">
        <f t="shared" si="0"/>
        <v>348673.62799999997</v>
      </c>
    </row>
    <row r="14" spans="1:5" s="12" customFormat="1" ht="31.5" x14ac:dyDescent="0.25">
      <c r="A14" s="22">
        <v>2210</v>
      </c>
      <c r="B14" s="23" t="s">
        <v>15</v>
      </c>
      <c r="C14" s="24">
        <f>'[3]0910_2017'!D107-'[3]0910_2017'!G107</f>
        <v>622.73</v>
      </c>
      <c r="D14" s="24">
        <f>'[3]0920_2017'!D107</f>
        <v>3008.51</v>
      </c>
      <c r="E14" s="25">
        <f>'[3]0950_2017'!D121+'[3]0812_2017'!H46</f>
        <v>8677.2260000000006</v>
      </c>
    </row>
    <row r="15" spans="1:5" s="12" customFormat="1" ht="31.5" x14ac:dyDescent="0.25">
      <c r="A15" s="22">
        <v>2220</v>
      </c>
      <c r="B15" s="23" t="s">
        <v>16</v>
      </c>
      <c r="C15" s="24">
        <f>'[3]0910_2017'!D110-'[3]0910_2017'!G110</f>
        <v>25053.178952380953</v>
      </c>
      <c r="D15" s="24">
        <f>'[3]0920_2017'!D110</f>
        <v>24438.19</v>
      </c>
      <c r="E15" s="25">
        <f>'[3]0950_2017'!D124+'[3]0812_2017'!H49</f>
        <v>81778.957999999999</v>
      </c>
    </row>
    <row r="16" spans="1:5" s="12" customFormat="1" ht="47.25" x14ac:dyDescent="0.25">
      <c r="A16" s="22">
        <v>2230</v>
      </c>
      <c r="B16" s="23" t="s">
        <v>17</v>
      </c>
      <c r="C16" s="24">
        <f>'[3]0910_2017'!D114-'[3]0910_2017'!G114</f>
        <v>5644.1480000000001</v>
      </c>
      <c r="D16" s="24">
        <f>'[3]0920_2017'!D114</f>
        <v>3435.27</v>
      </c>
      <c r="E16" s="25">
        <f>'[3]0950_2017'!D128+'[3]0812_2017'!H52</f>
        <v>60438.553999999996</v>
      </c>
    </row>
    <row r="17" spans="1:6" s="12" customFormat="1" ht="15.75" x14ac:dyDescent="0.25">
      <c r="A17" s="22">
        <v>2240</v>
      </c>
      <c r="B17" s="23" t="s">
        <v>18</v>
      </c>
      <c r="C17" s="24">
        <f>'[3]0910_2017'!D118-'[3]0910_2017'!G118</f>
        <v>52384.145809523812</v>
      </c>
      <c r="D17" s="24">
        <f>'[3]0920_2017'!D118</f>
        <v>24292.09</v>
      </c>
      <c r="E17" s="25">
        <f>'[3]0950_2017'!D132+'[3]0812_2017'!H56</f>
        <v>187615.11</v>
      </c>
    </row>
    <row r="18" spans="1:6" s="12" customFormat="1" ht="15.75" x14ac:dyDescent="0.25">
      <c r="A18" s="22">
        <v>2250</v>
      </c>
      <c r="B18" s="23" t="s">
        <v>19</v>
      </c>
      <c r="C18" s="24">
        <v>0</v>
      </c>
      <c r="D18" s="24">
        <v>0</v>
      </c>
      <c r="E18" s="25">
        <f>'[3]0950_2017'!D138</f>
        <v>10007.06</v>
      </c>
    </row>
    <row r="19" spans="1:6" s="12" customFormat="1" ht="47.25" x14ac:dyDescent="0.25">
      <c r="A19" s="22">
        <v>2260</v>
      </c>
      <c r="B19" s="23" t="s">
        <v>20</v>
      </c>
      <c r="C19" s="24">
        <f>'[3]0910_2017'!D124-'[3]0910_2017'!G124</f>
        <v>4751.504047619047</v>
      </c>
      <c r="D19" s="24">
        <v>0</v>
      </c>
      <c r="E19" s="25">
        <f>'[3]0950_2017'!D140+'[3]0812_2017'!H62</f>
        <v>156.72</v>
      </c>
    </row>
    <row r="20" spans="1:6" s="12" customFormat="1" ht="33" customHeight="1" x14ac:dyDescent="0.25">
      <c r="A20" s="13">
        <v>2300</v>
      </c>
      <c r="B20" s="14" t="s">
        <v>21</v>
      </c>
      <c r="C20" s="15">
        <f>C21+C22+C23+C24+C25+C26+C27</f>
        <v>63293.326809523816</v>
      </c>
      <c r="D20" s="15">
        <f t="shared" ref="D20:E20" si="1">D21+D22+D23+D24+D25+D26+D27</f>
        <v>36883.78</v>
      </c>
      <c r="E20" s="15">
        <f t="shared" si="1"/>
        <v>158858.88199999998</v>
      </c>
    </row>
    <row r="21" spans="1:6" s="12" customFormat="1" ht="16.5" customHeight="1" x14ac:dyDescent="0.25">
      <c r="A21" s="22">
        <v>2310</v>
      </c>
      <c r="B21" s="23" t="s">
        <v>22</v>
      </c>
      <c r="C21" s="24">
        <f>'[3]0910_2017'!D130-'[3]0910_2017'!G130</f>
        <v>10169.69719047619</v>
      </c>
      <c r="D21" s="24">
        <f>'[3]0920_2017'!D127</f>
        <v>6714.29</v>
      </c>
      <c r="E21" s="25">
        <f>'[3]0950_2017'!D145+'[3]0812_2017'!H67</f>
        <v>46145.403999999995</v>
      </c>
    </row>
    <row r="22" spans="1:6" s="12" customFormat="1" ht="32.25" customHeight="1" x14ac:dyDescent="0.25">
      <c r="A22" s="22">
        <v>2320</v>
      </c>
      <c r="B22" s="23" t="s">
        <v>23</v>
      </c>
      <c r="C22" s="24">
        <f>'[3]0910_2017'!D133-'[3]0910_2017'!D135-'[3]0910_2017'!G133</f>
        <v>35084.315952380952</v>
      </c>
      <c r="D22" s="24">
        <f>'[3]0920_2017'!D131</f>
        <v>18228.009999999998</v>
      </c>
      <c r="E22" s="25">
        <f>'[3]0950_2017'!D149+'[3]0812_2017'!H71</f>
        <v>56175.574000000001</v>
      </c>
    </row>
    <row r="23" spans="1:6" s="12" customFormat="1" ht="30" customHeight="1" x14ac:dyDescent="0.25">
      <c r="A23" s="22">
        <v>2340</v>
      </c>
      <c r="B23" s="23" t="s">
        <v>24</v>
      </c>
      <c r="C23" s="24">
        <f>'[3]0910_2017'!D136</f>
        <v>348.69</v>
      </c>
      <c r="D23" s="24">
        <f>'[3]0920_2017'!D133</f>
        <v>99.83</v>
      </c>
      <c r="E23" s="25">
        <f>'[3]0950_2017'!D151+'[3]0812_2017'!H73</f>
        <v>719.91200000000003</v>
      </c>
    </row>
    <row r="24" spans="1:6" s="12" customFormat="1" ht="33" customHeight="1" x14ac:dyDescent="0.25">
      <c r="A24" s="22">
        <v>2350</v>
      </c>
      <c r="B24" s="23" t="s">
        <v>25</v>
      </c>
      <c r="C24" s="24">
        <f>'[3]0910_2017'!D138-'[3]0910_2017'!G138</f>
        <v>7372.8836666666666</v>
      </c>
      <c r="D24" s="24">
        <f>'[3]0920_2017'!D135</f>
        <v>5386.48</v>
      </c>
      <c r="E24" s="25">
        <f>'[3]0950_2017'!D153+'[3]0812_2017'!H75</f>
        <v>17297.811999999998</v>
      </c>
    </row>
    <row r="25" spans="1:6" s="12" customFormat="1" ht="51.75" customHeight="1" x14ac:dyDescent="0.25">
      <c r="A25" s="22">
        <v>2360</v>
      </c>
      <c r="B25" s="23" t="s">
        <v>26</v>
      </c>
      <c r="C25" s="24">
        <v>0</v>
      </c>
      <c r="D25" s="24">
        <f>'[3]0920_2017'!D136</f>
        <v>2629.36</v>
      </c>
      <c r="E25" s="25">
        <v>0</v>
      </c>
    </row>
    <row r="26" spans="1:6" s="12" customFormat="1" ht="16.5" customHeight="1" x14ac:dyDescent="0.25">
      <c r="A26" s="22">
        <v>2370</v>
      </c>
      <c r="B26" s="23" t="s">
        <v>27</v>
      </c>
      <c r="C26" s="24">
        <f>'[3]0910_2017'!D139</f>
        <v>5732.26</v>
      </c>
      <c r="D26" s="24">
        <f>'[4]0920'!D128-'[4]0920'!G128</f>
        <v>2540</v>
      </c>
      <c r="E26" s="25">
        <f>'[3]0950_2017'!D156</f>
        <v>36431.089999999997</v>
      </c>
    </row>
    <row r="27" spans="1:6" s="12" customFormat="1" ht="33" customHeight="1" x14ac:dyDescent="0.25">
      <c r="A27" s="22" t="s">
        <v>28</v>
      </c>
      <c r="B27" s="23" t="s">
        <v>29</v>
      </c>
      <c r="C27" s="24">
        <f>'[3]0910_2017'!D38</f>
        <v>4585.4799999999996</v>
      </c>
      <c r="D27" s="24">
        <f>'[3]0920_2017'!D38</f>
        <v>1285.81</v>
      </c>
      <c r="E27" s="25">
        <f>'[3]0950_2017'!D43</f>
        <v>2089.09</v>
      </c>
    </row>
    <row r="28" spans="1:6" s="12" customFormat="1" ht="33" customHeight="1" x14ac:dyDescent="0.25">
      <c r="A28" s="26">
        <v>5233</v>
      </c>
      <c r="B28" s="27" t="s">
        <v>30</v>
      </c>
      <c r="C28" s="28"/>
      <c r="D28" s="28"/>
      <c r="E28" s="29">
        <f>'[3]0950_2017'!D162</f>
        <v>3000</v>
      </c>
    </row>
    <row r="29" spans="1:6" s="35" customFormat="1" ht="16.5" thickBot="1" x14ac:dyDescent="0.3">
      <c r="A29" s="30" t="s">
        <v>31</v>
      </c>
      <c r="B29" s="31" t="s">
        <v>32</v>
      </c>
      <c r="C29" s="32"/>
      <c r="D29" s="33"/>
      <c r="E29" s="34">
        <f>'[3]0950_2017'!D47</f>
        <v>24082.080000000002</v>
      </c>
      <c r="F29" s="12"/>
    </row>
    <row r="30" spans="1:6" s="12" customFormat="1" ht="15.75" x14ac:dyDescent="0.25">
      <c r="A30" s="36"/>
      <c r="B30" s="37" t="s">
        <v>33</v>
      </c>
      <c r="C30" s="38">
        <f>C8+C9+C10+C11+C12+C13+C20+C28+C29</f>
        <v>889524.17164990492</v>
      </c>
      <c r="D30" s="38">
        <f t="shared" ref="D30" si="2">D8+D9+D10+D11+D12+D13+D20+D28+D29</f>
        <v>570062.7901460001</v>
      </c>
      <c r="E30" s="38">
        <f>E8+E9+E10+E11+E12+E13+E20+E28+E29</f>
        <v>2714406.5057167998</v>
      </c>
    </row>
    <row r="31" spans="1:6" s="12" customFormat="1" ht="15.75" x14ac:dyDescent="0.25">
      <c r="A31" s="13"/>
      <c r="B31" s="39"/>
      <c r="C31" s="40"/>
      <c r="D31" s="41"/>
      <c r="E31" s="42"/>
    </row>
    <row r="32" spans="1:6" s="12" customFormat="1" ht="15.75" x14ac:dyDescent="0.25">
      <c r="A32" s="13"/>
      <c r="B32" s="14" t="s">
        <v>34</v>
      </c>
      <c r="C32" s="15">
        <f>C30-C9-C11-C27-C29</f>
        <v>735040.4016499049</v>
      </c>
      <c r="D32" s="15">
        <f t="shared" ref="D32" si="3">D30-D9-D11-D27-D29</f>
        <v>515444.12014600006</v>
      </c>
      <c r="E32" s="15">
        <f>E30-E9-E11-E27-E29</f>
        <v>1043199.4657167996</v>
      </c>
    </row>
    <row r="33" spans="1:7" s="12" customFormat="1" ht="15.75" x14ac:dyDescent="0.25">
      <c r="A33" s="13"/>
      <c r="B33" s="14" t="s">
        <v>35</v>
      </c>
      <c r="C33" s="43">
        <v>367</v>
      </c>
      <c r="D33" s="43">
        <v>177</v>
      </c>
      <c r="E33" s="44">
        <v>1435</v>
      </c>
    </row>
    <row r="34" spans="1:7" s="12" customFormat="1" ht="15.75" x14ac:dyDescent="0.25">
      <c r="A34" s="13"/>
      <c r="B34" s="14" t="s">
        <v>36</v>
      </c>
      <c r="C34" s="15">
        <f>C32/C33</f>
        <v>2002.8348818798499</v>
      </c>
      <c r="D34" s="15">
        <f>D32/D33</f>
        <v>2912.1136731412435</v>
      </c>
      <c r="E34" s="16">
        <f>E32/E33</f>
        <v>726.96826879219486</v>
      </c>
    </row>
    <row r="35" spans="1:7" x14ac:dyDescent="0.3">
      <c r="A35" s="13"/>
      <c r="B35" s="45" t="s">
        <v>37</v>
      </c>
      <c r="C35" s="46">
        <f>C34/12</f>
        <v>166.90290682332082</v>
      </c>
      <c r="D35" s="46">
        <f>D34/12</f>
        <v>242.67613942843695</v>
      </c>
      <c r="E35" s="47">
        <f>E34/12</f>
        <v>60.580689066016241</v>
      </c>
      <c r="F35" s="12"/>
      <c r="G35" s="12"/>
    </row>
    <row r="36" spans="1:7" x14ac:dyDescent="0.3">
      <c r="A36" s="13"/>
      <c r="B36" s="45"/>
      <c r="C36" s="46"/>
      <c r="D36" s="46"/>
      <c r="E36" s="47"/>
      <c r="F36" s="12"/>
      <c r="G36" s="12"/>
    </row>
    <row r="37" spans="1:7" ht="6.75" customHeight="1" x14ac:dyDescent="0.3">
      <c r="B37" s="48"/>
      <c r="C37" s="49"/>
      <c r="D37" s="50"/>
    </row>
    <row r="38" spans="1:7" ht="30" customHeight="1" x14ac:dyDescent="0.3">
      <c r="A38" s="57" t="s">
        <v>38</v>
      </c>
      <c r="B38" s="57"/>
      <c r="C38" s="57"/>
      <c r="D38" s="57"/>
      <c r="E38" s="57"/>
      <c r="F38" s="51"/>
    </row>
    <row r="39" spans="1:7" ht="40.5" customHeight="1" x14ac:dyDescent="0.3">
      <c r="A39" s="55" t="s">
        <v>39</v>
      </c>
      <c r="B39" s="55"/>
      <c r="C39" s="55"/>
      <c r="D39" s="55"/>
      <c r="E39" s="55"/>
    </row>
    <row r="40" spans="1:7" ht="50.25" customHeight="1" x14ac:dyDescent="0.3">
      <c r="A40" s="55" t="s">
        <v>40</v>
      </c>
      <c r="B40" s="55"/>
      <c r="C40" s="55"/>
      <c r="D40" s="55"/>
      <c r="E40" s="55"/>
    </row>
    <row r="41" spans="1:7" ht="52.5" customHeight="1" x14ac:dyDescent="0.3">
      <c r="A41" s="55" t="s">
        <v>41</v>
      </c>
      <c r="B41" s="55"/>
      <c r="C41" s="55"/>
      <c r="D41" s="55"/>
      <c r="E41" s="55"/>
    </row>
    <row r="43" spans="1:7" s="12" customFormat="1" ht="15.75" x14ac:dyDescent="0.25">
      <c r="A43" s="12" t="s">
        <v>42</v>
      </c>
      <c r="B43" s="52"/>
      <c r="D43" s="12" t="s">
        <v>43</v>
      </c>
    </row>
  </sheetData>
  <mergeCells count="5">
    <mergeCell ref="A41:E41"/>
    <mergeCell ref="A4:E4"/>
    <mergeCell ref="A38:E38"/>
    <mergeCell ref="A39:E39"/>
    <mergeCell ref="A40:E40"/>
  </mergeCells>
  <printOptions horizontalCentered="1"/>
  <pageMargins left="0.75" right="0.75" top="0.78740157480314965" bottom="0.59055118110236227" header="0" footer="0"/>
  <pageSetup paperSize="9" scale="61" orientation="portrait" r:id="rId1"/>
  <headerFooter alignWithMargins="0"/>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Kopa_apstiprinasanai_09_2017</vt:lpstr>
      <vt:lpstr>Kopa_apstiprinasanai_09_2017!Print_Area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2018-01-10T07:43:41Z</dcterms:created>
  <dcterms:modified xsi:type="dcterms:W3CDTF">2018-01-26T11:42:42Z</dcterms:modified>
</cp:coreProperties>
</file>