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730"/>
  <workbookPr/>
  <mc:AlternateContent xmlns:mc="http://schemas.openxmlformats.org/markup-compatibility/2006">
    <mc:Choice Requires="x15">
      <x15ac:absPath xmlns:x15ac="http://schemas.microsoft.com/office/spreadsheetml/2010/11/ac" url="C:\Users\jevgenija\Desktop\"/>
    </mc:Choice>
  </mc:AlternateContent>
  <bookViews>
    <workbookView xWindow="0" yWindow="0" windowWidth="28800" windowHeight="12000"/>
  </bookViews>
  <sheets>
    <sheet name="Lidzfinansejum_PPII_2018" sheetId="1" r:id="rId1"/>
  </sheets>
  <externalReferences>
    <externalReference r:id="rId2"/>
    <externalReference r:id="rId3"/>
    <externalReference r:id="rId4"/>
    <externalReference r:id="rId5"/>
  </externalReferences>
  <definedNames>
    <definedName name="Apmaksa">[1]Apmaksa!$A$1:$A$65536</definedName>
    <definedName name="Darijums">[1]Darijums!$A$1:$A$65536</definedName>
    <definedName name="Excel_BuiltIn__FilterDatabase" localSheetId="0">[2]Groz_NIN_12_2014!#REF!</definedName>
    <definedName name="Excel_BuiltIn__FilterDatabase">[2]Groz_NIN_12_2014!#REF!</definedName>
    <definedName name="Firmas">[1]Firma!$A$1:$A$65536</definedName>
    <definedName name="Parvadataji">[1]Ligumi!$A$1:$A$65536</definedName>
    <definedName name="_xlnm.Print_Area" localSheetId="0">Lidzfinansejum_PPII_2018!$A$1:$G$42</definedName>
    <definedName name="Saist_apmers_ar_galvojumu">[1]Ligumi!$A$1:$A$65536</definedName>
    <definedName name="Z_1893421C_DBAA_4C10_AA6C_4D0F39122205_.wvu.FilterData" localSheetId="0">[2]Groz_NIN_12_2014!#REF!</definedName>
    <definedName name="Z_1893421C_DBAA_4C10_AA6C_4D0F39122205_.wvu.FilterData">[2]Groz_NIN_12_2014!#REF!</definedName>
    <definedName name="Z_483F8D4B_D649_4D59_A67B_5E8B6C0D2E28_.wvu.FilterData" localSheetId="0">[2]Groz_NIN_12_2014!#REF!</definedName>
    <definedName name="Z_483F8D4B_D649_4D59_A67B_5E8B6C0D2E28_.wvu.FilterData">[2]Groz_NIN_12_2014!#REF!</definedName>
    <definedName name="Z_56A06D27_97E5_4D01_ADCE_F8E0A2A870EF_.wvu.FilterData" localSheetId="0">[2]Groz_NIN_12_2014!#REF!</definedName>
    <definedName name="Z_56A06D27_97E5_4D01_ADCE_F8E0A2A870EF_.wvu.FilterData">[2]Groz_NIN_12_2014!#REF!</definedName>
    <definedName name="Z_81EB1DB6_89AB_4045_90FA_EF2BA7E792F9_.wvu.FilterData" localSheetId="0">[2]Groz_NIN_12_2014!#REF!</definedName>
    <definedName name="Z_81EB1DB6_89AB_4045_90FA_EF2BA7E792F9_.wvu.FilterData">[2]Groz_NIN_12_2014!#REF!</definedName>
    <definedName name="Z_81EB1DB6_89AB_4045_90FA_EF2BA7E792F9_.wvu.PrintArea" localSheetId="0">[2]Groz_NIN_12_2014!#REF!</definedName>
    <definedName name="Z_81EB1DB6_89AB_4045_90FA_EF2BA7E792F9_.wvu.PrintArea">[2]Groz_NIN_12_2014!#REF!</definedName>
    <definedName name="Z_8545B4E6_A517_4BD7_BFB7_42FEB5F229AD_.wvu.FilterData" localSheetId="0">[2]Groz_NIN_12_2014!#REF!</definedName>
    <definedName name="Z_8545B4E6_A517_4BD7_BFB7_42FEB5F229AD_.wvu.FilterData">[2]Groz_NIN_12_2014!#REF!</definedName>
    <definedName name="Z_877A1030_2452_46B0_88DF_8A068656C08E_.wvu.FilterData" localSheetId="0">[2]Groz_NIN_12_2014!#REF!</definedName>
    <definedName name="Z_877A1030_2452_46B0_88DF_8A068656C08E_.wvu.FilterData">[2]Groz_NIN_12_2014!#REF!</definedName>
    <definedName name="Z_ABD8A783_3A6C_4629_9559_1E4E89E80131_.wvu.FilterData" localSheetId="0">[2]Groz_NIN_12_2014!#REF!</definedName>
    <definedName name="Z_ABD8A783_3A6C_4629_9559_1E4E89E80131_.wvu.FilterData">[2]Groz_NIN_12_2014!#REF!</definedName>
    <definedName name="Z_AF277C95_CBD9_4696_AC72_D010599E9831_.wvu.FilterData" localSheetId="0">[2]Groz_NIN_12_2014!#REF!</definedName>
    <definedName name="Z_AF277C95_CBD9_4696_AC72_D010599E9831_.wvu.FilterData">[2]Groz_NIN_12_2014!#REF!</definedName>
    <definedName name="Z_B7CBCF06_FF41_423A_9AB3_E1D1F70C6FC5_.wvu.FilterData" localSheetId="0">[2]Groz_NIN_12_2014!#REF!</definedName>
    <definedName name="Z_B7CBCF06_FF41_423A_9AB3_E1D1F70C6FC5_.wvu.FilterData">[2]Groz_NIN_12_2014!#REF!</definedName>
    <definedName name="Z_C5511FB8_86C5_41F3_ADCD_B10310F066F5_.wvu.FilterData" localSheetId="0">[2]Groz_NIN_12_2014!#REF!</definedName>
    <definedName name="Z_C5511FB8_86C5_41F3_ADCD_B10310F066F5_.wvu.FilterData">[2]Groz_NIN_12_2014!#REF!</definedName>
    <definedName name="Z_DB8ECBD1_2D44_4F97_BCC9_F610BA0A3109_.wvu.FilterData" localSheetId="0">[2]Groz_NIN_12_2014!#REF!</definedName>
    <definedName name="Z_DB8ECBD1_2D44_4F97_BCC9_F610BA0A3109_.wvu.FilterData">[2]Groz_NIN_12_2014!#REF!</definedName>
    <definedName name="Z_DEE3A27E_689A_4E9F_A3EB_C84F1E3B413E_.wvu.FilterData" localSheetId="0">[2]Groz_NIN_12_2014!#REF!</definedName>
    <definedName name="Z_DEE3A27E_689A_4E9F_A3EB_C84F1E3B413E_.wvu.FilterData">[2]Groz_NIN_12_2014!#REF!</definedName>
    <definedName name="Z_F1F489B9_0F61_4F1F_A151_75EF77465344_.wvu.Cols" localSheetId="0">[2]Groz_NIN_12_2014!#REF!</definedName>
    <definedName name="Z_F1F489B9_0F61_4F1F_A151_75EF77465344_.wvu.Cols">[2]Groz_NIN_12_2014!#REF!</definedName>
    <definedName name="Z_F1F489B9_0F61_4F1F_A151_75EF77465344_.wvu.FilterData" localSheetId="0">[2]Groz_NIN_12_2014!#REF!</definedName>
    <definedName name="Z_F1F489B9_0F61_4F1F_A151_75EF77465344_.wvu.FilterData">[2]Groz_NIN_12_2014!#REF!</definedName>
    <definedName name="Z_F1F489B9_0F61_4F1F_A151_75EF77465344_.wvu.PrintArea" localSheetId="0">[2]Groz_NIN_12_2014!#REF!</definedName>
    <definedName name="Z_F1F489B9_0F61_4F1F_A151_75EF77465344_.wvu.PrintArea">[2]Groz_NIN_12_2014!#REF!</definedName>
    <definedName name="Z_F1F489B9_0F61_4F1F_A151_75EF77465344_.wvu.PrintTitles" localSheetId="0">[2]Groz_NIN_12_2014!#REF!</definedName>
    <definedName name="Z_F1F489B9_0F61_4F1F_A151_75EF77465344_.wvu.PrintTitles">[2]Groz_NIN_12_2014!#REF!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1" l="1"/>
  <c r="E33" i="1"/>
  <c r="D32" i="1"/>
  <c r="C32" i="1"/>
  <c r="E32" i="1" s="1"/>
  <c r="D27" i="1"/>
  <c r="C27" i="1"/>
  <c r="E27" i="1" s="1"/>
  <c r="D26" i="1"/>
  <c r="C26" i="1"/>
  <c r="D25" i="1"/>
  <c r="C25" i="1"/>
  <c r="E24" i="1"/>
  <c r="D23" i="1"/>
  <c r="C23" i="1"/>
  <c r="D22" i="1"/>
  <c r="C22" i="1"/>
  <c r="D21" i="1"/>
  <c r="C21" i="1"/>
  <c r="D20" i="1"/>
  <c r="C20" i="1"/>
  <c r="E20" i="1" s="1"/>
  <c r="C18" i="1"/>
  <c r="E18" i="1" s="1"/>
  <c r="E17" i="1"/>
  <c r="D16" i="1"/>
  <c r="C16" i="1"/>
  <c r="D15" i="1"/>
  <c r="C15" i="1"/>
  <c r="D14" i="1"/>
  <c r="C14" i="1"/>
  <c r="D13" i="1"/>
  <c r="C13" i="1"/>
  <c r="D11" i="1"/>
  <c r="C11" i="1"/>
  <c r="D10" i="1"/>
  <c r="C10" i="1"/>
  <c r="D9" i="1"/>
  <c r="C9" i="1"/>
  <c r="E8" i="1"/>
  <c r="D8" i="1"/>
  <c r="C8" i="1"/>
  <c r="D7" i="1"/>
  <c r="C7" i="1"/>
  <c r="E7" i="1" s="1"/>
  <c r="D30" i="1" l="1"/>
  <c r="D19" i="1"/>
  <c r="E26" i="1"/>
  <c r="C30" i="1"/>
  <c r="E30" i="1" s="1"/>
  <c r="E11" i="1"/>
  <c r="E13" i="1"/>
  <c r="E15" i="1"/>
  <c r="D12" i="1"/>
  <c r="C19" i="1"/>
  <c r="E14" i="1"/>
  <c r="E25" i="1"/>
  <c r="E10" i="1"/>
  <c r="E16" i="1"/>
  <c r="E21" i="1"/>
  <c r="E23" i="1"/>
  <c r="C12" i="1"/>
  <c r="E9" i="1"/>
  <c r="E22" i="1"/>
  <c r="D28" i="1" l="1"/>
  <c r="D29" i="1" s="1"/>
  <c r="E12" i="1"/>
  <c r="E19" i="1"/>
  <c r="C28" i="1"/>
  <c r="C29" i="1" s="1"/>
  <c r="E29" i="1" s="1"/>
  <c r="E28" i="1" l="1"/>
  <c r="E37" i="1"/>
  <c r="G37" i="1" s="1"/>
  <c r="E36" i="1"/>
  <c r="G36" i="1" l="1"/>
  <c r="F36" i="1"/>
</calcChain>
</file>

<file path=xl/sharedStrings.xml><?xml version="1.0" encoding="utf-8"?>
<sst xmlns="http://schemas.openxmlformats.org/spreadsheetml/2006/main" count="54" uniqueCount="54">
  <si>
    <t>Ādažu novada pirmsskolas izglītības iestāžu vidējās izmaksas, balstoties uz kurām pašvaldība sedz pirmsskolas izglītības programmas izmaksas privātajām izglītības iestādēm 2018.gadā</t>
  </si>
  <si>
    <t>EKK kods</t>
  </si>
  <si>
    <t>Izmaksu veidi</t>
  </si>
  <si>
    <t>Ādažu PII, EUR 23.01.2018. pēc 2017.gada faktiskajām izmaksām</t>
  </si>
  <si>
    <t>Kadagas PII, EUR 23.01.2018. pēc 2017.gada faktiskajām izmaksām</t>
  </si>
  <si>
    <t>Kopējās izmaksas pašvaldības PII, EUR 23.01.2018. pēc 2017.gada faktiskajām izmaksām</t>
  </si>
  <si>
    <t>Atalgojums no pašvaldības budžeta līdzekļiem</t>
  </si>
  <si>
    <t>1100 (M)</t>
  </si>
  <si>
    <t>Atalgojums no valsts mērķdotācijas</t>
  </si>
  <si>
    <t>Darba devēja soc.apdrošināšanas iemaksas</t>
  </si>
  <si>
    <t>1200 (M)</t>
  </si>
  <si>
    <t>Darba devēja soc.apdrošināšanas iemaksas no mērķdotācijas</t>
  </si>
  <si>
    <t>Iekšzemes mācību, darba un dienesta komandējumi, dienesta, darba braucieni (izņemot tos, kas finansēti no Eiropas Savienības fondiem)</t>
  </si>
  <si>
    <t>Pakalpojumi</t>
  </si>
  <si>
    <t xml:space="preserve">    Pasta, telefona un citi sakaru pakalpojumi</t>
  </si>
  <si>
    <t xml:space="preserve">    Izdevumi par komunālajiem pakalpojumiem</t>
  </si>
  <si>
    <t xml:space="preserve">    Iestādes administratīvie izdevumi un ar iestādes darbības nodrošināšanu saistītie izdevumi</t>
  </si>
  <si>
    <t xml:space="preserve">    Remontdarbi un telpu uzturēšana (izņemot ēku, būvju un ceļu kapitālo remontu)</t>
  </si>
  <si>
    <t xml:space="preserve">    Informācijas tehnoloģiju pakalpojumi</t>
  </si>
  <si>
    <t xml:space="preserve">    Īres un nomas maksa</t>
  </si>
  <si>
    <t xml:space="preserve">Materiāli </t>
  </si>
  <si>
    <t xml:space="preserve">    Biroja preces un inventārs</t>
  </si>
  <si>
    <t xml:space="preserve">    Kurināmais un enerģētiskie materiāli  </t>
  </si>
  <si>
    <t xml:space="preserve">    Zāles, ķimikālijas, laboratorijas preces, medicīniskās ierīces, medicīniskie instrumenti, laboratorijas dzīvnieki un to uzturēšana</t>
  </si>
  <si>
    <t xml:space="preserve">    Kārtējā remonta un iestāžu uzturēšanas materiāli</t>
  </si>
  <si>
    <t xml:space="preserve">    Valsts un pašvaldību aprūpē un apgādē esošo personu uzturēšana (izņemot ēdināšanas izdevumus (EKK 2363))</t>
  </si>
  <si>
    <t xml:space="preserve">    Mācību līdzekļi un materiāli</t>
  </si>
  <si>
    <t>2370 (M)</t>
  </si>
  <si>
    <t>Valsts budžeta  dotācija mācību līdzekļu iegādei.</t>
  </si>
  <si>
    <t>K</t>
  </si>
  <si>
    <t>Pašvaldības izglītības iestāžu kopējais pamatlīdzekļu nolietojums, ko aprēķina, ievērojot pašvaldībām noteikto ilgtermiņa ieguldījumu uzskaites kārtību.</t>
  </si>
  <si>
    <t>L</t>
  </si>
  <si>
    <t>Kopējie pašvaldības pirmsskolas izglītības iestāžu izdevumi:</t>
  </si>
  <si>
    <t>P</t>
  </si>
  <si>
    <t>Pašvaldības līdzekļi</t>
  </si>
  <si>
    <t>M</t>
  </si>
  <si>
    <t>Mērķdotācija</t>
  </si>
  <si>
    <t>B</t>
  </si>
  <si>
    <t>Audzēkņu skaits:</t>
  </si>
  <si>
    <r>
      <t>B</t>
    </r>
    <r>
      <rPr>
        <vertAlign val="subscript"/>
        <sz val="11"/>
        <rFont val="Times New Roman"/>
        <family val="1"/>
        <charset val="186"/>
      </rPr>
      <t>1</t>
    </r>
  </si>
  <si>
    <t>t.sk: - vecumā no pusotra gada līdz četriem gadiem</t>
  </si>
  <si>
    <r>
      <t>B</t>
    </r>
    <r>
      <rPr>
        <vertAlign val="subscript"/>
        <sz val="11"/>
        <rFont val="Times New Roman"/>
        <family val="1"/>
        <charset val="186"/>
      </rPr>
      <t>2</t>
    </r>
  </si>
  <si>
    <r>
      <rPr>
        <i/>
        <sz val="11"/>
        <color theme="0"/>
        <rFont val="Times New Roman"/>
        <family val="1"/>
        <charset val="186"/>
      </rPr>
      <t>t.sk:</t>
    </r>
    <r>
      <rPr>
        <i/>
        <sz val="11"/>
        <rFont val="Times New Roman"/>
        <family val="1"/>
        <charset val="186"/>
      </rPr>
      <t xml:space="preserve"> - audzēkņi, kuri apgūst obligāto sagatavošanu pamatizglītības ieguvei</t>
    </r>
  </si>
  <si>
    <r>
      <t>I</t>
    </r>
    <r>
      <rPr>
        <vertAlign val="subscript"/>
        <sz val="11"/>
        <rFont val="Times New Roman"/>
        <family val="1"/>
        <charset val="186"/>
      </rPr>
      <t>1</t>
    </r>
  </si>
  <si>
    <r>
      <t xml:space="preserve">Vidējās izmaksas pašvaldības izglītības iestādēs pirmsskolas izglītības programmas īstenošanai bērniem </t>
    </r>
    <r>
      <rPr>
        <b/>
        <sz val="11"/>
        <rFont val="Times New Roman"/>
        <family val="1"/>
        <charset val="186"/>
      </rPr>
      <t>no pusotra gada līdz četru gadu vecumam (mēnesī)</t>
    </r>
  </si>
  <si>
    <r>
      <t>I</t>
    </r>
    <r>
      <rPr>
        <vertAlign val="subscript"/>
        <sz val="11"/>
        <rFont val="Times New Roman"/>
        <family val="1"/>
        <charset val="186"/>
      </rPr>
      <t>2</t>
    </r>
  </si>
  <si>
    <t>Vidējās izmaksas vienam izglītojamam, pašvaldības izglītības iestādēs īstenojot bērnu obligāto sagatavošanu pamatizglītības ieguvei (mēnesī)</t>
  </si>
  <si>
    <t xml:space="preserve">Domes priekšsēdētājs </t>
  </si>
  <si>
    <t>M.Sprindžuks</t>
  </si>
  <si>
    <t>APSTIPRINĀTS</t>
  </si>
  <si>
    <t xml:space="preserve">Izmaksu aprēķins veikts atbilstoši LR Ministru kabineta 2015.gada 8.decembra noteikumiem Nr.709 "Noteikumi par izmaksu noteikšanas metodiku un kārtību, kādā pašvaldība atbilstoši tās noteiktajām vidējām izmaksām sedz pirmsskolas izglītības programmas izmaksas privātai izglītības iestādei", balstoties uz 2017.gada faktiskajām izmaksām. </t>
  </si>
  <si>
    <t>Apstiprinātās izmaksas periodam 01.01.2018.-31.08.2018.</t>
  </si>
  <si>
    <t>Apstiprinātās izmaksas periodam 01.09.2018.-31.12.2018.</t>
  </si>
  <si>
    <t>Ar Ādažu novada domes 2018.gada 23.janvāra sēdes lēmumu Nr.9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</si>
</sst>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8" x14ac:knownFonts="1">
    <font>
      <sz val="11"/>
      <color theme="1"/>
      <name val="Calibri"/>
      <family val="2"/>
      <charset val="186"/>
      <scheme val="minor"/>
    </font>
    <font>
      <sz val="10"/>
      <name val="Times New Roman"/>
      <family val="1"/>
      <charset val="186"/>
    </font>
    <font>
      <sz val="14"/>
      <name val="Times New Roman"/>
      <family val="1"/>
      <charset val="186"/>
    </font>
    <font>
      <sz val="12"/>
      <name val="Times New Roman"/>
      <family val="1"/>
      <charset val="186"/>
    </font>
    <font>
      <b/>
      <sz val="12"/>
      <name val="Times New Roman"/>
      <family val="1"/>
      <charset val="186"/>
    </font>
    <font>
      <sz val="11"/>
      <name val="Times New Roman"/>
      <family val="1"/>
      <charset val="186"/>
    </font>
    <font>
      <i/>
      <sz val="11"/>
      <name val="Times New Roman"/>
      <family val="1"/>
      <charset val="186"/>
    </font>
    <font>
      <b/>
      <sz val="11"/>
      <name val="Times New Roman"/>
      <family val="1"/>
      <charset val="186"/>
    </font>
    <font>
      <sz val="11"/>
      <color theme="1"/>
      <name val="Times New Roman"/>
      <family val="1"/>
      <charset val="186"/>
    </font>
    <font>
      <vertAlign val="subscript"/>
      <sz val="11"/>
      <name val="Times New Roman"/>
      <family val="1"/>
      <charset val="186"/>
    </font>
    <font>
      <i/>
      <sz val="11"/>
      <color theme="1"/>
      <name val="Times New Roman"/>
      <family val="1"/>
      <charset val="186"/>
    </font>
    <font>
      <i/>
      <sz val="10"/>
      <name val="Times New Roman"/>
      <family val="1"/>
      <charset val="186"/>
    </font>
    <font>
      <i/>
      <sz val="11"/>
      <color theme="0"/>
      <name val="Times New Roman"/>
      <family val="1"/>
      <charset val="186"/>
    </font>
    <font>
      <sz val="9"/>
      <color theme="1"/>
      <name val="Arial"/>
      <family val="2"/>
      <charset val="186"/>
    </font>
    <font>
      <sz val="11"/>
      <color theme="0"/>
      <name val="Times New Roman"/>
      <family val="1"/>
      <charset val="186"/>
    </font>
    <font>
      <b/>
      <sz val="11"/>
      <color theme="1"/>
      <name val="Times New Roman"/>
      <family val="1"/>
      <charset val="186"/>
    </font>
    <font>
      <b/>
      <sz val="14"/>
      <color theme="3"/>
      <name val="Times New Roman"/>
      <family val="1"/>
      <charset val="186"/>
    </font>
    <font>
      <sz val="14"/>
      <color theme="3"/>
      <name val="Times New Roman"/>
      <family val="1"/>
      <charset val="186"/>
    </font>
  </fonts>
  <fills count="4">
    <fill>
      <patternFill patternType="none"/>
    </fill>
    <fill>
      <patternFill patternType="gray125"/>
    </fill>
    <fill>
      <patternFill patternType="solid">
        <fgColor indexed="50"/>
        <bgColor indexed="64"/>
      </patternFill>
    </fill>
    <fill>
      <patternFill patternType="solid">
        <fgColor theme="0" tint="-0.14996795556505021"/>
        <bgColor indexed="64"/>
      </patternFill>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43" fontId="13" fillId="0" borderId="0" applyFont="0" applyFill="0" applyBorder="0" applyAlignment="0" applyProtection="0"/>
    <xf numFmtId="0" fontId="1" fillId="0" borderId="0"/>
  </cellStyleXfs>
  <cellXfs count="52">
    <xf numFmtId="0" fontId="0" fillId="0" borderId="0" xfId="0"/>
    <xf numFmtId="0" fontId="2" fillId="0" borderId="0" xfId="2" applyFont="1"/>
    <xf numFmtId="0" fontId="3" fillId="0" borderId="0" xfId="2" applyFont="1" applyAlignment="1">
      <alignment horizontal="right" vertical="center" wrapText="1"/>
    </xf>
    <xf numFmtId="0" fontId="3" fillId="0" borderId="0" xfId="2" applyFont="1"/>
    <xf numFmtId="0" fontId="3" fillId="0" borderId="0" xfId="2" applyFont="1" applyAlignment="1">
      <alignment horizontal="center"/>
    </xf>
    <xf numFmtId="0" fontId="3" fillId="0" borderId="0" xfId="2" applyFont="1" applyAlignment="1">
      <alignment horizontal="center" wrapText="1"/>
    </xf>
    <xf numFmtId="2" fontId="4" fillId="2" borderId="1" xfId="2" applyNumberFormat="1"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3" xfId="2" applyFont="1" applyFill="1" applyBorder="1" applyAlignment="1">
      <alignment horizontal="center" vertical="center" wrapText="1"/>
    </xf>
    <xf numFmtId="0" fontId="5" fillId="0" borderId="4" xfId="2" applyFont="1" applyBorder="1" applyAlignment="1">
      <alignment horizontal="center"/>
    </xf>
    <xf numFmtId="0" fontId="5" fillId="0" borderId="5" xfId="2" applyFont="1" applyBorder="1" applyAlignment="1">
      <alignment horizontal="left" wrapText="1"/>
    </xf>
    <xf numFmtId="4" fontId="5" fillId="0" borderId="6" xfId="2" applyNumberFormat="1" applyFont="1" applyFill="1" applyBorder="1" applyAlignment="1">
      <alignment horizontal="center"/>
    </xf>
    <xf numFmtId="0" fontId="1" fillId="0" borderId="0" xfId="2" applyFont="1"/>
    <xf numFmtId="0" fontId="6" fillId="0" borderId="4" xfId="2" applyFont="1" applyBorder="1" applyAlignment="1">
      <alignment horizontal="center"/>
    </xf>
    <xf numFmtId="0" fontId="6" fillId="0" borderId="5" xfId="2" applyFont="1" applyBorder="1" applyAlignment="1">
      <alignment horizontal="left" wrapText="1"/>
    </xf>
    <xf numFmtId="4" fontId="6" fillId="0" borderId="6" xfId="2" applyNumberFormat="1" applyFont="1" applyFill="1" applyBorder="1" applyAlignment="1">
      <alignment horizontal="center"/>
    </xf>
    <xf numFmtId="0" fontId="5" fillId="0" borderId="7" xfId="2" applyFont="1" applyBorder="1" applyAlignment="1">
      <alignment wrapText="1"/>
    </xf>
    <xf numFmtId="0" fontId="6" fillId="0" borderId="4" xfId="2" applyFont="1" applyBorder="1" applyAlignment="1">
      <alignment horizontal="right"/>
    </xf>
    <xf numFmtId="0" fontId="6" fillId="0" borderId="5" xfId="2" applyFont="1" applyBorder="1" applyAlignment="1">
      <alignment horizontal="right" wrapText="1"/>
    </xf>
    <xf numFmtId="0" fontId="6" fillId="0" borderId="8" xfId="2" applyFont="1" applyBorder="1" applyAlignment="1">
      <alignment horizontal="right"/>
    </xf>
    <xf numFmtId="0" fontId="6" fillId="0" borderId="9" xfId="2" applyFont="1" applyBorder="1" applyAlignment="1">
      <alignment horizontal="right" wrapText="1"/>
    </xf>
    <xf numFmtId="4" fontId="6" fillId="0" borderId="10" xfId="2" applyNumberFormat="1" applyFont="1" applyFill="1" applyBorder="1" applyAlignment="1">
      <alignment horizontal="center"/>
    </xf>
    <xf numFmtId="0" fontId="5" fillId="0" borderId="11" xfId="2" applyFont="1" applyBorder="1" applyAlignment="1">
      <alignment horizontal="center"/>
    </xf>
    <xf numFmtId="0" fontId="5" fillId="0" borderId="12" xfId="2" applyFont="1" applyBorder="1" applyAlignment="1">
      <alignment horizontal="left" wrapText="1"/>
    </xf>
    <xf numFmtId="4" fontId="5" fillId="0" borderId="13" xfId="2" applyNumberFormat="1" applyFont="1" applyBorder="1" applyAlignment="1">
      <alignment horizontal="center"/>
    </xf>
    <xf numFmtId="4" fontId="5" fillId="0" borderId="13" xfId="2" applyNumberFormat="1" applyFont="1" applyFill="1" applyBorder="1" applyAlignment="1">
      <alignment horizontal="center"/>
    </xf>
    <xf numFmtId="0" fontId="7" fillId="0" borderId="14" xfId="2" applyFont="1" applyBorder="1" applyAlignment="1">
      <alignment horizontal="center"/>
    </xf>
    <xf numFmtId="0" fontId="7" fillId="0" borderId="15" xfId="2" applyFont="1" applyBorder="1" applyAlignment="1">
      <alignment horizontal="left" wrapText="1"/>
    </xf>
    <xf numFmtId="4" fontId="7" fillId="0" borderId="16" xfId="2" applyNumberFormat="1" applyFont="1" applyBorder="1" applyAlignment="1">
      <alignment horizontal="center"/>
    </xf>
    <xf numFmtId="3" fontId="8" fillId="0" borderId="6" xfId="2" applyNumberFormat="1" applyFont="1" applyBorder="1" applyAlignment="1">
      <alignment horizontal="center"/>
    </xf>
    <xf numFmtId="3" fontId="10" fillId="0" borderId="6" xfId="2" applyNumberFormat="1" applyFont="1" applyBorder="1" applyAlignment="1">
      <alignment horizontal="center"/>
    </xf>
    <xf numFmtId="0" fontId="11" fillId="0" borderId="0" xfId="2" applyFont="1"/>
    <xf numFmtId="0" fontId="5" fillId="3" borderId="4" xfId="2" applyFont="1" applyFill="1" applyBorder="1" applyAlignment="1">
      <alignment horizontal="center"/>
    </xf>
    <xf numFmtId="0" fontId="5" fillId="3" borderId="5" xfId="2" applyFont="1" applyFill="1" applyBorder="1" applyAlignment="1">
      <alignment horizontal="left" wrapText="1"/>
    </xf>
    <xf numFmtId="43" fontId="14" fillId="3" borderId="6" xfId="1" applyFont="1" applyFill="1" applyBorder="1" applyAlignment="1">
      <alignment horizontal="center" vertical="center"/>
    </xf>
    <xf numFmtId="43" fontId="15" fillId="3" borderId="6" xfId="1" applyFont="1" applyFill="1" applyBorder="1" applyAlignment="1">
      <alignment horizontal="center" vertical="center"/>
    </xf>
    <xf numFmtId="0" fontId="5" fillId="3" borderId="11" xfId="2" applyFont="1" applyFill="1" applyBorder="1" applyAlignment="1">
      <alignment horizontal="center"/>
    </xf>
    <xf numFmtId="0" fontId="5" fillId="3" borderId="12" xfId="2" applyFont="1" applyFill="1" applyBorder="1" applyAlignment="1">
      <alignment horizontal="left" wrapText="1"/>
    </xf>
    <xf numFmtId="43" fontId="14" fillId="3" borderId="13" xfId="1" applyFont="1" applyFill="1" applyBorder="1" applyAlignment="1">
      <alignment horizontal="center"/>
    </xf>
    <xf numFmtId="43" fontId="15" fillId="3" borderId="13" xfId="1" applyFont="1" applyFill="1" applyBorder="1" applyAlignment="1">
      <alignment horizontal="center"/>
    </xf>
    <xf numFmtId="0" fontId="16" fillId="0" borderId="0" xfId="2" applyFont="1" applyAlignment="1">
      <alignment horizontal="right" wrapText="1"/>
    </xf>
    <xf numFmtId="43" fontId="2" fillId="0" borderId="0" xfId="1" applyFont="1"/>
    <xf numFmtId="0" fontId="17" fillId="0" borderId="0" xfId="2" applyFont="1"/>
    <xf numFmtId="0" fontId="2" fillId="0" borderId="0" xfId="2" applyFont="1" applyAlignment="1">
      <alignment wrapText="1"/>
    </xf>
    <xf numFmtId="0" fontId="3" fillId="0" borderId="0" xfId="2" applyFont="1" applyAlignment="1">
      <alignment wrapText="1"/>
    </xf>
    <xf numFmtId="0" fontId="1" fillId="0" borderId="0" xfId="2" applyFont="1" applyAlignment="1">
      <alignment horizontal="right"/>
    </xf>
    <xf numFmtId="0" fontId="1" fillId="0" borderId="0" xfId="2" applyFont="1" applyAlignment="1"/>
    <xf numFmtId="0" fontId="2" fillId="0" borderId="0" xfId="2" applyFont="1" applyAlignment="1"/>
    <xf numFmtId="0" fontId="3" fillId="0" borderId="0" xfId="2" applyFont="1" applyAlignment="1"/>
    <xf numFmtId="0" fontId="3" fillId="0" borderId="0" xfId="2" applyFont="1" applyAlignment="1">
      <alignment horizontal="right"/>
    </xf>
    <xf numFmtId="0" fontId="4" fillId="0" borderId="0" xfId="2" applyFont="1" applyAlignment="1">
      <alignment horizontal="center" wrapText="1"/>
    </xf>
    <xf numFmtId="0" fontId="5" fillId="0" borderId="0" xfId="2" applyFont="1" applyAlignment="1">
      <alignment horizontal="left" wrapText="1"/>
    </xf>
  </cellXfs>
  <cellStyles count="3">
    <cellStyle name="Comma" xfId="1" builtinId="3"/>
    <cellStyle name="Normal" xfId="0" builtinId="0"/>
    <cellStyle name="Parasts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NIS/formas/dok_registrs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mite/Desktop/2010/2014/22.12.2014/Budzeta_projekts%202014_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mite/Desktop/2010/2018/Izgl_iest_tames/Izgl_iest_tames_PPII_2301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armite/Desktop/2010/2017/Izgl_iest_tames/Izgl_iest_tames_2017_pielikums_lemumam_1701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dzfinansejum_PPII_2018"/>
      <sheetName val="0910_2017"/>
      <sheetName val="0920_2017"/>
    </sheetNames>
    <sheetDataSet>
      <sheetData sheetId="0"/>
      <sheetData sheetId="1">
        <row r="29">
          <cell r="D29">
            <v>120718.42</v>
          </cell>
        </row>
        <row r="32">
          <cell r="D32">
            <v>29179.87</v>
          </cell>
        </row>
        <row r="38">
          <cell r="D38">
            <v>4585.4799999999996</v>
          </cell>
        </row>
        <row r="89">
          <cell r="D89">
            <v>497130.31</v>
          </cell>
          <cell r="G89">
            <v>3787.1428571428573</v>
          </cell>
        </row>
        <row r="96">
          <cell r="D96">
            <v>121770.44</v>
          </cell>
          <cell r="G96">
            <v>893.38700000000006</v>
          </cell>
        </row>
        <row r="103">
          <cell r="D103">
            <v>60</v>
          </cell>
        </row>
        <row r="107">
          <cell r="D107">
            <v>622.73</v>
          </cell>
        </row>
        <row r="110">
          <cell r="D110">
            <v>26219.95</v>
          </cell>
          <cell r="G110">
            <v>1166.7710476190475</v>
          </cell>
        </row>
        <row r="114">
          <cell r="D114">
            <v>5804.99</v>
          </cell>
          <cell r="G114">
            <v>160.84200000000001</v>
          </cell>
        </row>
        <row r="118">
          <cell r="D118">
            <v>52811.39</v>
          </cell>
          <cell r="G118">
            <v>427.24419047619057</v>
          </cell>
        </row>
        <row r="124">
          <cell r="D124">
            <v>5014.1499999999996</v>
          </cell>
          <cell r="G124">
            <v>262.64595238095239</v>
          </cell>
        </row>
        <row r="130">
          <cell r="D130">
            <v>10185.280000000001</v>
          </cell>
          <cell r="G130">
            <v>15.582809523809527</v>
          </cell>
        </row>
        <row r="133">
          <cell r="D133">
            <v>37023.65</v>
          </cell>
          <cell r="G133">
            <v>1939.3340476190479</v>
          </cell>
        </row>
        <row r="136">
          <cell r="D136">
            <v>348.69</v>
          </cell>
        </row>
        <row r="138">
          <cell r="D138">
            <v>7780.43</v>
          </cell>
          <cell r="G138">
            <v>407.54633333333339</v>
          </cell>
        </row>
        <row r="139">
          <cell r="D139">
            <v>5732.26</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dzfinansejum_PPII_2017 (2)"/>
      <sheetName val="Lidzfinansejum_PPII_2017"/>
      <sheetName val="Kopa_apstiprinasanai_2017"/>
      <sheetName val="Kopa_apstiprinasanai_2016"/>
      <sheetName val="0910"/>
      <sheetName val="0920"/>
      <sheetName val="0950"/>
      <sheetName val="Lidzfinansejum_PPII_2017_formul"/>
    </sheetNames>
    <sheetDataSet>
      <sheetData sheetId="0"/>
      <sheetData sheetId="1"/>
      <sheetData sheetId="2"/>
      <sheetData sheetId="3"/>
      <sheetData sheetId="4"/>
      <sheetData sheetId="5">
        <row r="28">
          <cell r="D28">
            <v>38857.410000000003</v>
          </cell>
        </row>
        <row r="31">
          <cell r="D31">
            <v>9259.6200000000008</v>
          </cell>
        </row>
        <row r="77">
          <cell r="D77">
            <v>328600.68</v>
          </cell>
        </row>
        <row r="85">
          <cell r="D85">
            <v>78561.259999999995</v>
          </cell>
        </row>
        <row r="92">
          <cell r="D92">
            <v>0</v>
          </cell>
        </row>
        <row r="99">
          <cell r="D99">
            <v>3300.13</v>
          </cell>
        </row>
        <row r="102">
          <cell r="D102">
            <v>24780.81</v>
          </cell>
        </row>
        <row r="106">
          <cell r="D106">
            <v>2012.14</v>
          </cell>
        </row>
        <row r="110">
          <cell r="D110">
            <v>19542.35100000001</v>
          </cell>
        </row>
        <row r="119">
          <cell r="D119">
            <v>6585.48</v>
          </cell>
        </row>
        <row r="122">
          <cell r="D122">
            <v>20602.62</v>
          </cell>
        </row>
        <row r="125">
          <cell r="D125">
            <v>99.74</v>
          </cell>
        </row>
        <row r="127">
          <cell r="D127">
            <v>8349.0300000000007</v>
          </cell>
        </row>
        <row r="128">
          <cell r="D128">
            <v>3902</v>
          </cell>
          <cell r="G128">
            <v>1362</v>
          </cell>
        </row>
      </sheetData>
      <sheetData sheetId="6"/>
      <sheetData sheetId="7"/>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42"/>
  <sheetViews>
    <sheetView tabSelected="1" zoomScaleNormal="100" workbookViewId="0"/>
  </sheetViews>
  <sheetFormatPr defaultRowHeight="18.75" outlineLevelRow="1" outlineLevelCol="1" x14ac:dyDescent="0.3"/>
  <cols>
    <col min="1" max="1" width="10.42578125" style="1" customWidth="1"/>
    <col min="2" max="2" width="51.5703125" style="43" customWidth="1"/>
    <col min="3" max="3" width="19.42578125" style="1" customWidth="1" outlineLevel="1"/>
    <col min="4" max="7" width="20.28515625" style="1" customWidth="1" outlineLevel="1"/>
    <col min="8" max="8" width="9.140625" style="1"/>
    <col min="9" max="9" width="11.140625" style="1" bestFit="1" customWidth="1"/>
    <col min="10" max="10" width="11.140625" style="1" customWidth="1"/>
    <col min="11" max="16384" width="9.140625" style="1"/>
  </cols>
  <sheetData>
    <row r="1" spans="1:7" ht="18.75" customHeight="1" x14ac:dyDescent="0.3">
      <c r="B1" s="2"/>
      <c r="C1" s="2"/>
      <c r="F1" s="49"/>
      <c r="G1" s="49" t="s">
        <v>49</v>
      </c>
    </row>
    <row r="2" spans="1:7" ht="18.75" customHeight="1" x14ac:dyDescent="0.3">
      <c r="B2" s="2"/>
      <c r="C2" s="2"/>
      <c r="F2" s="49"/>
      <c r="G2" s="49" t="s">
        <v>53</v>
      </c>
    </row>
    <row r="3" spans="1:7" ht="18.75" customHeight="1" x14ac:dyDescent="0.3">
      <c r="B3" s="2"/>
      <c r="C3" s="2"/>
    </row>
    <row r="4" spans="1:7" s="3" customFormat="1" ht="39" customHeight="1" x14ac:dyDescent="0.3">
      <c r="A4" s="50" t="s">
        <v>0</v>
      </c>
      <c r="B4" s="50"/>
      <c r="C4" s="50"/>
      <c r="D4" s="50"/>
      <c r="E4" s="50"/>
      <c r="F4" s="1"/>
      <c r="G4" s="1"/>
    </row>
    <row r="5" spans="1:7" s="3" customFormat="1" ht="15" customHeight="1" thickBot="1" x14ac:dyDescent="0.3">
      <c r="A5" s="4"/>
      <c r="B5" s="5"/>
      <c r="C5" s="4"/>
    </row>
    <row r="6" spans="1:7" s="3" customFormat="1" ht="93.75" customHeight="1" x14ac:dyDescent="0.25">
      <c r="A6" s="6" t="s">
        <v>1</v>
      </c>
      <c r="B6" s="7" t="s">
        <v>2</v>
      </c>
      <c r="C6" s="8" t="s">
        <v>3</v>
      </c>
      <c r="D6" s="8" t="s">
        <v>4</v>
      </c>
      <c r="E6" s="8" t="s">
        <v>5</v>
      </c>
      <c r="F6" s="8" t="s">
        <v>51</v>
      </c>
      <c r="G6" s="8" t="s">
        <v>52</v>
      </c>
    </row>
    <row r="7" spans="1:7" s="12" customFormat="1" ht="23.25" customHeight="1" x14ac:dyDescent="0.25">
      <c r="A7" s="9">
        <v>1100</v>
      </c>
      <c r="B7" s="10" t="s">
        <v>6</v>
      </c>
      <c r="C7" s="11">
        <f>'[3]0910_2017'!D89-'[3]0910_2017'!G89</f>
        <v>493343.16714285716</v>
      </c>
      <c r="D7" s="11">
        <f>'[4]0920'!D77</f>
        <v>328600.68</v>
      </c>
      <c r="E7" s="11">
        <f>(C7+D7)</f>
        <v>821943.84714285715</v>
      </c>
      <c r="F7" s="11"/>
      <c r="G7" s="11"/>
    </row>
    <row r="8" spans="1:7" s="12" customFormat="1" ht="15" x14ac:dyDescent="0.25">
      <c r="A8" s="13" t="s">
        <v>7</v>
      </c>
      <c r="B8" s="14" t="s">
        <v>8</v>
      </c>
      <c r="C8" s="15">
        <f>'[3]0910_2017'!D29</f>
        <v>120718.42</v>
      </c>
      <c r="D8" s="15">
        <f>'[4]0920'!D28</f>
        <v>38857.410000000003</v>
      </c>
      <c r="E8" s="15">
        <f t="shared" ref="E8:E27" si="0">(C8+D8)</f>
        <v>159575.83000000002</v>
      </c>
      <c r="F8" s="15"/>
      <c r="G8" s="15"/>
    </row>
    <row r="9" spans="1:7" s="12" customFormat="1" ht="15" x14ac:dyDescent="0.25">
      <c r="A9" s="9">
        <v>1200</v>
      </c>
      <c r="B9" s="10" t="s">
        <v>9</v>
      </c>
      <c r="C9" s="11">
        <f>'[3]0910_2017'!D96-'[3]0910_2017'!G96</f>
        <v>120877.053</v>
      </c>
      <c r="D9" s="11">
        <f>'[4]0920'!D85</f>
        <v>78561.259999999995</v>
      </c>
      <c r="E9" s="11">
        <f t="shared" si="0"/>
        <v>199438.31299999999</v>
      </c>
      <c r="F9" s="11"/>
      <c r="G9" s="11"/>
    </row>
    <row r="10" spans="1:7" s="12" customFormat="1" ht="30" x14ac:dyDescent="0.25">
      <c r="A10" s="13" t="s">
        <v>10</v>
      </c>
      <c r="B10" s="14" t="s">
        <v>11</v>
      </c>
      <c r="C10" s="15">
        <f>'[3]0910_2017'!D32</f>
        <v>29179.87</v>
      </c>
      <c r="D10" s="15">
        <f>'[4]0920'!D31</f>
        <v>9259.6200000000008</v>
      </c>
      <c r="E10" s="15">
        <f t="shared" si="0"/>
        <v>38439.49</v>
      </c>
      <c r="F10" s="15"/>
      <c r="G10" s="15"/>
    </row>
    <row r="11" spans="1:7" s="12" customFormat="1" ht="45" x14ac:dyDescent="0.25">
      <c r="A11" s="9">
        <v>2110</v>
      </c>
      <c r="B11" s="16" t="s">
        <v>12</v>
      </c>
      <c r="C11" s="11">
        <f>'[3]0910_2017'!D103</f>
        <v>60</v>
      </c>
      <c r="D11" s="11">
        <f>'[4]0920'!D92</f>
        <v>0</v>
      </c>
      <c r="E11" s="11">
        <f t="shared" si="0"/>
        <v>60</v>
      </c>
      <c r="F11" s="11"/>
      <c r="G11" s="11"/>
    </row>
    <row r="12" spans="1:7" s="12" customFormat="1" ht="15" x14ac:dyDescent="0.25">
      <c r="A12" s="9">
        <v>2200</v>
      </c>
      <c r="B12" s="10" t="s">
        <v>13</v>
      </c>
      <c r="C12" s="11">
        <f>C13+C14+C15+C16+C17+C18</f>
        <v>88455.706809523821</v>
      </c>
      <c r="D12" s="11">
        <f t="shared" ref="D12" si="1">D13+D14+D15+D16+D17+D18</f>
        <v>49635.431000000011</v>
      </c>
      <c r="E12" s="11">
        <f t="shared" si="0"/>
        <v>138091.13780952385</v>
      </c>
      <c r="F12" s="11"/>
      <c r="G12" s="11"/>
    </row>
    <row r="13" spans="1:7" s="12" customFormat="1" ht="15" x14ac:dyDescent="0.25">
      <c r="A13" s="17">
        <v>2210</v>
      </c>
      <c r="B13" s="18" t="s">
        <v>14</v>
      </c>
      <c r="C13" s="15">
        <f>'[3]0910_2017'!D107</f>
        <v>622.73</v>
      </c>
      <c r="D13" s="15">
        <f>'[4]0920'!D99</f>
        <v>3300.13</v>
      </c>
      <c r="E13" s="15">
        <f t="shared" si="0"/>
        <v>3922.86</v>
      </c>
      <c r="F13" s="15"/>
      <c r="G13" s="15"/>
    </row>
    <row r="14" spans="1:7" s="12" customFormat="1" ht="15" x14ac:dyDescent="0.25">
      <c r="A14" s="17">
        <v>2220</v>
      </c>
      <c r="B14" s="18" t="s">
        <v>15</v>
      </c>
      <c r="C14" s="15">
        <f>'[3]0910_2017'!D110-'[3]0910_2017'!G110</f>
        <v>25053.178952380953</v>
      </c>
      <c r="D14" s="15">
        <f>'[4]0920'!D102</f>
        <v>24780.81</v>
      </c>
      <c r="E14" s="15">
        <f t="shared" si="0"/>
        <v>49833.988952380954</v>
      </c>
      <c r="F14" s="15"/>
      <c r="G14" s="15"/>
    </row>
    <row r="15" spans="1:7" s="12" customFormat="1" ht="30" x14ac:dyDescent="0.25">
      <c r="A15" s="17">
        <v>2230</v>
      </c>
      <c r="B15" s="18" t="s">
        <v>16</v>
      </c>
      <c r="C15" s="15">
        <f>'[3]0910_2017'!D114-'[3]0910_2017'!G114</f>
        <v>5644.1480000000001</v>
      </c>
      <c r="D15" s="15">
        <f>'[4]0920'!D106</f>
        <v>2012.14</v>
      </c>
      <c r="E15" s="15">
        <f t="shared" si="0"/>
        <v>7656.2880000000005</v>
      </c>
      <c r="F15" s="15"/>
      <c r="G15" s="15"/>
    </row>
    <row r="16" spans="1:7" s="12" customFormat="1" ht="30" x14ac:dyDescent="0.25">
      <c r="A16" s="17">
        <v>2240</v>
      </c>
      <c r="B16" s="18" t="s">
        <v>17</v>
      </c>
      <c r="C16" s="15">
        <f>'[3]0910_2017'!D118-'[3]0910_2017'!G118</f>
        <v>52384.145809523812</v>
      </c>
      <c r="D16" s="15">
        <f>'[4]0920'!D110</f>
        <v>19542.35100000001</v>
      </c>
      <c r="E16" s="15">
        <f t="shared" si="0"/>
        <v>71926.496809523815</v>
      </c>
      <c r="F16" s="15"/>
      <c r="G16" s="15"/>
    </row>
    <row r="17" spans="1:7" s="12" customFormat="1" ht="15" x14ac:dyDescent="0.25">
      <c r="A17" s="17">
        <v>2250</v>
      </c>
      <c r="B17" s="18" t="s">
        <v>18</v>
      </c>
      <c r="C17" s="15">
        <v>0</v>
      </c>
      <c r="D17" s="15">
        <v>0</v>
      </c>
      <c r="E17" s="15">
        <f t="shared" si="0"/>
        <v>0</v>
      </c>
      <c r="F17" s="15"/>
      <c r="G17" s="15"/>
    </row>
    <row r="18" spans="1:7" s="12" customFormat="1" ht="15" x14ac:dyDescent="0.25">
      <c r="A18" s="17">
        <v>2260</v>
      </c>
      <c r="B18" s="18" t="s">
        <v>19</v>
      </c>
      <c r="C18" s="15">
        <f>'[3]0910_2017'!D124-'[3]0910_2017'!G124</f>
        <v>4751.504047619047</v>
      </c>
      <c r="D18" s="15">
        <v>0</v>
      </c>
      <c r="E18" s="15">
        <f t="shared" si="0"/>
        <v>4751.504047619047</v>
      </c>
      <c r="F18" s="15"/>
      <c r="G18" s="15"/>
    </row>
    <row r="19" spans="1:7" s="12" customFormat="1" ht="18.75" customHeight="1" x14ac:dyDescent="0.25">
      <c r="A19" s="9">
        <v>2300</v>
      </c>
      <c r="B19" s="10" t="s">
        <v>20</v>
      </c>
      <c r="C19" s="11">
        <f>C20+C21+C22+C23+C24+C25+C26</f>
        <v>63293.326809523816</v>
      </c>
      <c r="D19" s="11">
        <f>D20+D21+D22+D23+D24+D25+D26</f>
        <v>39538.870000000003</v>
      </c>
      <c r="E19" s="11">
        <f t="shared" si="0"/>
        <v>102832.19680952383</v>
      </c>
      <c r="F19" s="11"/>
      <c r="G19" s="11"/>
    </row>
    <row r="20" spans="1:7" s="12" customFormat="1" ht="16.5" customHeight="1" x14ac:dyDescent="0.25">
      <c r="A20" s="17">
        <v>2310</v>
      </c>
      <c r="B20" s="18" t="s">
        <v>21</v>
      </c>
      <c r="C20" s="15">
        <f>'[3]0910_2017'!D130-'[3]0910_2017'!G130</f>
        <v>10169.69719047619</v>
      </c>
      <c r="D20" s="15">
        <f>'[4]0920'!D119</f>
        <v>6585.48</v>
      </c>
      <c r="E20" s="15">
        <f t="shared" si="0"/>
        <v>16755.177190476192</v>
      </c>
      <c r="F20" s="15"/>
      <c r="G20" s="15"/>
    </row>
    <row r="21" spans="1:7" s="12" customFormat="1" ht="19.5" customHeight="1" x14ac:dyDescent="0.25">
      <c r="A21" s="17">
        <v>2320</v>
      </c>
      <c r="B21" s="18" t="s">
        <v>22</v>
      </c>
      <c r="C21" s="15">
        <f>'[3]0910_2017'!D133-'[3]0910_2017'!G133</f>
        <v>35084.315952380952</v>
      </c>
      <c r="D21" s="15">
        <f>'[4]0920'!D122</f>
        <v>20602.62</v>
      </c>
      <c r="E21" s="15">
        <f t="shared" si="0"/>
        <v>55686.935952380954</v>
      </c>
      <c r="F21" s="15"/>
      <c r="G21" s="15"/>
    </row>
    <row r="22" spans="1:7" s="12" customFormat="1" ht="30" customHeight="1" x14ac:dyDescent="0.25">
      <c r="A22" s="17">
        <v>2340</v>
      </c>
      <c r="B22" s="18" t="s">
        <v>23</v>
      </c>
      <c r="C22" s="15">
        <f>'[3]0910_2017'!D136</f>
        <v>348.69</v>
      </c>
      <c r="D22" s="15">
        <f>'[4]0920'!D125</f>
        <v>99.74</v>
      </c>
      <c r="E22" s="15">
        <f t="shared" si="0"/>
        <v>448.43</v>
      </c>
      <c r="F22" s="15"/>
      <c r="G22" s="15"/>
    </row>
    <row r="23" spans="1:7" s="12" customFormat="1" ht="33" customHeight="1" x14ac:dyDescent="0.25">
      <c r="A23" s="17">
        <v>2350</v>
      </c>
      <c r="B23" s="18" t="s">
        <v>24</v>
      </c>
      <c r="C23" s="15">
        <f>'[3]0910_2017'!D138-'[3]0910_2017'!G138</f>
        <v>7372.8836666666666</v>
      </c>
      <c r="D23" s="15">
        <f>'[4]0920'!D127</f>
        <v>8349.0300000000007</v>
      </c>
      <c r="E23" s="15">
        <f t="shared" si="0"/>
        <v>15721.913666666667</v>
      </c>
      <c r="F23" s="15"/>
      <c r="G23" s="15"/>
    </row>
    <row r="24" spans="1:7" s="12" customFormat="1" ht="51.75" customHeight="1" x14ac:dyDescent="0.25">
      <c r="A24" s="17">
        <v>2360</v>
      </c>
      <c r="B24" s="18" t="s">
        <v>25</v>
      </c>
      <c r="C24" s="15"/>
      <c r="D24" s="15">
        <v>0</v>
      </c>
      <c r="E24" s="15">
        <f t="shared" si="0"/>
        <v>0</v>
      </c>
      <c r="F24" s="15"/>
      <c r="G24" s="15"/>
    </row>
    <row r="25" spans="1:7" s="12" customFormat="1" ht="16.5" customHeight="1" x14ac:dyDescent="0.25">
      <c r="A25" s="17">
        <v>2370</v>
      </c>
      <c r="B25" s="18" t="s">
        <v>26</v>
      </c>
      <c r="C25" s="15">
        <f>'[3]0910_2017'!D139</f>
        <v>5732.26</v>
      </c>
      <c r="D25" s="15">
        <f>'[4]0920'!D128-'[4]0920'!G128</f>
        <v>2540</v>
      </c>
      <c r="E25" s="15">
        <f t="shared" si="0"/>
        <v>8272.26</v>
      </c>
      <c r="F25" s="15"/>
      <c r="G25" s="15"/>
    </row>
    <row r="26" spans="1:7" s="12" customFormat="1" ht="16.5" customHeight="1" x14ac:dyDescent="0.25">
      <c r="A26" s="19" t="s">
        <v>27</v>
      </c>
      <c r="B26" s="20" t="s">
        <v>28</v>
      </c>
      <c r="C26" s="21">
        <f>'[3]0910_2017'!D38</f>
        <v>4585.4799999999996</v>
      </c>
      <c r="D26" s="21">
        <f>'[4]0920'!G128</f>
        <v>1362</v>
      </c>
      <c r="E26" s="21">
        <f t="shared" si="0"/>
        <v>5947.48</v>
      </c>
      <c r="F26" s="21"/>
      <c r="G26" s="21"/>
    </row>
    <row r="27" spans="1:7" s="12" customFormat="1" ht="45.75" thickBot="1" x14ac:dyDescent="0.3">
      <c r="A27" s="22" t="s">
        <v>29</v>
      </c>
      <c r="B27" s="23" t="s">
        <v>30</v>
      </c>
      <c r="C27" s="24">
        <f>13638.47+3402.72*0.48</f>
        <v>15271.775599999999</v>
      </c>
      <c r="D27" s="25">
        <f>7452.38</f>
        <v>7452.38</v>
      </c>
      <c r="E27" s="25">
        <f t="shared" si="0"/>
        <v>22724.155599999998</v>
      </c>
      <c r="F27" s="25"/>
      <c r="G27" s="25"/>
    </row>
    <row r="28" spans="1:7" s="12" customFormat="1" ht="28.5" x14ac:dyDescent="0.2">
      <c r="A28" s="26" t="s">
        <v>31</v>
      </c>
      <c r="B28" s="27" t="s">
        <v>32</v>
      </c>
      <c r="C28" s="28">
        <f>C7+C8+C9+C10+C11+C12+C19+C27</f>
        <v>931199.31936190487</v>
      </c>
      <c r="D28" s="28">
        <f>D7+D8+D9+D10+D11+D12+D19+D27</f>
        <v>551905.65099999995</v>
      </c>
      <c r="E28" s="28">
        <f>SUM(C28:D28)</f>
        <v>1483104.9703619047</v>
      </c>
      <c r="F28" s="28"/>
      <c r="G28" s="28"/>
    </row>
    <row r="29" spans="1:7" s="12" customFormat="1" ht="15" x14ac:dyDescent="0.25">
      <c r="A29" s="9" t="s">
        <v>33</v>
      </c>
      <c r="B29" s="10" t="s">
        <v>34</v>
      </c>
      <c r="C29" s="11">
        <f>C28-C8-C10-C26</f>
        <v>776715.54936190485</v>
      </c>
      <c r="D29" s="11">
        <f>D28-D8-D10-D26</f>
        <v>502426.62099999993</v>
      </c>
      <c r="E29" s="11">
        <f>SUM(C29:D29)</f>
        <v>1279142.1703619049</v>
      </c>
      <c r="F29" s="11"/>
      <c r="G29" s="11"/>
    </row>
    <row r="30" spans="1:7" s="12" customFormat="1" ht="15" x14ac:dyDescent="0.25">
      <c r="A30" s="9" t="s">
        <v>35</v>
      </c>
      <c r="B30" s="10" t="s">
        <v>36</v>
      </c>
      <c r="C30" s="11">
        <f>C8+C10+C26</f>
        <v>154483.77000000002</v>
      </c>
      <c r="D30" s="11">
        <f>D8+D10+D26</f>
        <v>49479.030000000006</v>
      </c>
      <c r="E30" s="11">
        <f>SUM(C30:D30)</f>
        <v>203962.80000000002</v>
      </c>
      <c r="F30" s="11"/>
      <c r="G30" s="11"/>
    </row>
    <row r="31" spans="1:7" s="12" customFormat="1" ht="6" customHeight="1" x14ac:dyDescent="0.25">
      <c r="A31" s="9"/>
      <c r="B31" s="10"/>
      <c r="C31" s="11"/>
      <c r="D31" s="11"/>
      <c r="E31" s="11"/>
      <c r="F31" s="11"/>
      <c r="G31" s="11"/>
    </row>
    <row r="32" spans="1:7" s="12" customFormat="1" ht="15" x14ac:dyDescent="0.25">
      <c r="A32" s="9" t="s">
        <v>37</v>
      </c>
      <c r="B32" s="10" t="s">
        <v>38</v>
      </c>
      <c r="C32" s="29">
        <f>C33+C34</f>
        <v>362</v>
      </c>
      <c r="D32" s="29">
        <f>D33+D34</f>
        <v>167</v>
      </c>
      <c r="E32" s="29">
        <f>SUM(C32:D32)</f>
        <v>529</v>
      </c>
      <c r="F32" s="29"/>
      <c r="G32" s="29"/>
    </row>
    <row r="33" spans="1:15" s="31" customFormat="1" ht="18" customHeight="1" x14ac:dyDescent="0.3">
      <c r="A33" s="9" t="s">
        <v>39</v>
      </c>
      <c r="B33" s="14" t="s">
        <v>40</v>
      </c>
      <c r="C33" s="30">
        <v>180</v>
      </c>
      <c r="D33" s="30">
        <v>90</v>
      </c>
      <c r="E33" s="30">
        <f>SUM(C33:D33)</f>
        <v>270</v>
      </c>
      <c r="F33" s="30"/>
      <c r="G33" s="30"/>
    </row>
    <row r="34" spans="1:15" s="31" customFormat="1" ht="30.75" x14ac:dyDescent="0.3">
      <c r="A34" s="9" t="s">
        <v>41</v>
      </c>
      <c r="B34" s="14" t="s">
        <v>42</v>
      </c>
      <c r="C34" s="30">
        <v>182</v>
      </c>
      <c r="D34" s="30">
        <v>77</v>
      </c>
      <c r="E34" s="30">
        <f>SUM(C34:D34)</f>
        <v>259</v>
      </c>
      <c r="F34" s="30"/>
      <c r="G34" s="30"/>
    </row>
    <row r="35" spans="1:15" s="12" customFormat="1" ht="15" x14ac:dyDescent="0.25">
      <c r="A35" s="9"/>
      <c r="B35" s="10"/>
      <c r="C35" s="29"/>
      <c r="D35" s="29"/>
      <c r="E35" s="29"/>
      <c r="F35" s="29"/>
      <c r="G35" s="29"/>
      <c r="I35" s="31"/>
      <c r="J35" s="31"/>
      <c r="K35" s="31"/>
      <c r="L35" s="31"/>
      <c r="M35" s="31"/>
    </row>
    <row r="36" spans="1:15" s="12" customFormat="1" ht="48" customHeight="1" x14ac:dyDescent="0.3">
      <c r="A36" s="32" t="s">
        <v>43</v>
      </c>
      <c r="B36" s="33" t="s">
        <v>44</v>
      </c>
      <c r="C36" s="34"/>
      <c r="D36" s="34"/>
      <c r="E36" s="35">
        <f>E28/(12*E32)</f>
        <v>233.63342318240464</v>
      </c>
      <c r="F36" s="35">
        <f>E36</f>
        <v>233.63342318240464</v>
      </c>
      <c r="G36" s="35">
        <f>E36</f>
        <v>233.63342318240464</v>
      </c>
      <c r="I36" s="31"/>
      <c r="J36" s="31"/>
      <c r="K36" s="31"/>
      <c r="L36" s="31"/>
      <c r="M36" s="31"/>
      <c r="N36" s="46"/>
      <c r="O36" s="46"/>
    </row>
    <row r="37" spans="1:15" s="12" customFormat="1" ht="46.5" thickBot="1" x14ac:dyDescent="0.35">
      <c r="A37" s="36" t="s">
        <v>45</v>
      </c>
      <c r="B37" s="37" t="s">
        <v>46</v>
      </c>
      <c r="C37" s="38"/>
      <c r="D37" s="38"/>
      <c r="E37" s="39">
        <f>(E28*E34/E32-E30)/(12*E34)</f>
        <v>168.00832665730812</v>
      </c>
      <c r="F37" s="39">
        <v>212.17</v>
      </c>
      <c r="G37" s="39">
        <f>E37</f>
        <v>168.00832665730812</v>
      </c>
      <c r="I37" s="31"/>
      <c r="J37" s="31"/>
      <c r="K37" s="31"/>
      <c r="L37" s="31"/>
      <c r="M37" s="31"/>
      <c r="N37" s="46"/>
      <c r="O37" s="46"/>
    </row>
    <row r="38" spans="1:15" ht="6.75" customHeight="1" x14ac:dyDescent="0.3">
      <c r="B38" s="40"/>
      <c r="C38" s="41"/>
      <c r="D38" s="42"/>
      <c r="E38" s="42"/>
      <c r="F38" s="42"/>
      <c r="G38" s="42"/>
      <c r="I38" s="31"/>
      <c r="J38" s="31"/>
      <c r="K38" s="31"/>
      <c r="L38" s="31"/>
      <c r="M38" s="31"/>
      <c r="N38" s="47"/>
      <c r="O38" s="47"/>
    </row>
    <row r="39" spans="1:15" ht="35.25" customHeight="1" x14ac:dyDescent="0.3">
      <c r="A39" s="51" t="s">
        <v>50</v>
      </c>
      <c r="B39" s="51"/>
      <c r="C39" s="51"/>
      <c r="D39" s="51"/>
      <c r="E39" s="51"/>
      <c r="F39" s="51"/>
      <c r="G39" s="51"/>
      <c r="I39" s="31"/>
      <c r="J39" s="31"/>
      <c r="K39" s="31"/>
      <c r="L39" s="31"/>
      <c r="M39" s="31"/>
      <c r="N39" s="47"/>
      <c r="O39" s="47"/>
    </row>
    <row r="40" spans="1:15" outlineLevel="1" x14ac:dyDescent="0.3">
      <c r="E40" s="12"/>
      <c r="F40" s="12"/>
      <c r="G40" s="12"/>
      <c r="I40" s="31"/>
      <c r="J40" s="31"/>
      <c r="K40" s="31"/>
      <c r="L40" s="31"/>
      <c r="M40" s="31"/>
      <c r="N40" s="47"/>
      <c r="O40" s="47"/>
    </row>
    <row r="41" spans="1:15" s="3" customFormat="1" ht="15.75" outlineLevel="1" x14ac:dyDescent="0.25">
      <c r="A41" s="3" t="s">
        <v>47</v>
      </c>
      <c r="B41" s="44"/>
      <c r="C41" s="3" t="s">
        <v>48</v>
      </c>
      <c r="E41" s="45"/>
      <c r="F41" s="45"/>
      <c r="G41" s="45"/>
      <c r="I41" s="31"/>
      <c r="J41" s="31"/>
      <c r="K41" s="31"/>
      <c r="L41" s="31"/>
      <c r="M41" s="31"/>
      <c r="N41" s="48"/>
      <c r="O41" s="48"/>
    </row>
    <row r="42" spans="1:15" outlineLevel="1" x14ac:dyDescent="0.3">
      <c r="E42" s="45"/>
      <c r="F42" s="45"/>
      <c r="G42" s="45"/>
      <c r="I42" s="31"/>
      <c r="J42" s="31"/>
      <c r="K42" s="31"/>
      <c r="L42" s="31"/>
      <c r="M42" s="31"/>
      <c r="N42" s="47"/>
      <c r="O42" s="47"/>
    </row>
  </sheetData>
  <mergeCells count="2">
    <mergeCell ref="A4:E4"/>
    <mergeCell ref="A39:G39"/>
  </mergeCells>
  <printOptions horizontalCentered="1"/>
  <pageMargins left="0.75" right="0.75" top="0.78740157480314965" bottom="0.59055118110236227" header="0" footer="0"/>
  <pageSetup paperSize="9" scale="5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Lidzfinansejum_PPII_2018</vt:lpstr>
      <vt:lpstr>Lidzfinansejum_PPII_2018!Print_Area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Jevgēnija Sviridenkova</cp:lastModifiedBy>
  <cp:lastPrinted>2018-01-15T09:18:57Z</cp:lastPrinted>
  <dcterms:created xsi:type="dcterms:W3CDTF">2018-01-12T08:13:46Z</dcterms:created>
  <dcterms:modified xsi:type="dcterms:W3CDTF">2018-01-25T10:02:44Z</dcterms:modified>
</cp:coreProperties>
</file>